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keting\Website\Forms\"/>
    </mc:Choice>
  </mc:AlternateContent>
  <bookViews>
    <workbookView xWindow="0" yWindow="0" windowWidth="25155" windowHeight="11730"/>
  </bookViews>
  <sheets>
    <sheet name="Bank Statment Analysis" sheetId="4" r:id="rId1"/>
    <sheet name="Dropdown" sheetId="13" state="hidden" r:id="rId2"/>
    <sheet name="Sheet1" sheetId="11" state="hidden" r:id="rId3"/>
    <sheet name="Admin" sheetId="10" state="hidden" r:id="rId4"/>
  </sheets>
  <definedNames>
    <definedName name="AES">#REF!,#REF!,#REF!</definedName>
    <definedName name="AMD">'Bank Statment Analysis'!#REF!</definedName>
    <definedName name="BExpStd">Admin!$D$3:$D$4</definedName>
    <definedName name="BorrowerName">'Bank Statment Analysis'!#REF!</definedName>
    <definedName name="BT">'Bank Statment Analysis'!$G$10</definedName>
    <definedName name="BusExpinPer">'Bank Statment Analysis'!#REF!</definedName>
    <definedName name="BusinessExplanation">#REF!</definedName>
    <definedName name="Businessname">'Bank Statment Analysis'!#REF!</definedName>
    <definedName name="DateRecentStatement">'Bank Statment Analysis'!$G$16</definedName>
    <definedName name="Deposit1">'Bank Statment Analysis'!$E$20</definedName>
    <definedName name="Deposit10">'Bank Statment Analysis'!$E$29</definedName>
    <definedName name="Deposit11">'Bank Statment Analysis'!$E$30</definedName>
    <definedName name="Deposit12">'Bank Statment Analysis'!$E$31</definedName>
    <definedName name="Deposit2">'Bank Statment Analysis'!$E$21</definedName>
    <definedName name="Deposit3">'Bank Statment Analysis'!$E$22</definedName>
    <definedName name="Deposit4">'Bank Statment Analysis'!$E$23</definedName>
    <definedName name="Deposit5">'Bank Statment Analysis'!$E$24</definedName>
    <definedName name="Deposit6">'Bank Statment Analysis'!$E$25</definedName>
    <definedName name="Deposit7">'Bank Statment Analysis'!$E$26</definedName>
    <definedName name="Deposit8">'Bank Statment Analysis'!$E$27</definedName>
    <definedName name="Deposit9">'Bank Statment Analysis'!$E$28</definedName>
    <definedName name="DepositNotBus1">'Bank Statment Analysis'!$G$21</definedName>
    <definedName name="DepositNotBus2">'Bank Statment Analysis'!#REF!</definedName>
    <definedName name="DepositNotBus3">'Bank Statment Analysis'!$G$22</definedName>
    <definedName name="Deposits24">'Bank Statment Analysis'!$E$40:$E$50</definedName>
    <definedName name="DepositsFirst12">'Bank Statment Analysis'!$E$20:$E$31</definedName>
    <definedName name="DepositsNotBus12">'Bank Statment Analysis'!$G$20:$I$31</definedName>
    <definedName name="DepositsNotBus24">'Bank Statment Analysis'!$G$39:$H$50</definedName>
    <definedName name="Employees">'Bank Statment Analysis'!#REF!</definedName>
    <definedName name="GoodsorServices">'Bank Statment Analysis'!#REF!</definedName>
    <definedName name="LargeDeposits">'Bank Statment Analysis'!#REF!</definedName>
    <definedName name="lstBType">Admin!$B$3:$B$4</definedName>
    <definedName name="lstMos">Admin!$C$3:$C$4</definedName>
    <definedName name="MosReq">'Bank Statment Analysis'!#REF!</definedName>
    <definedName name="NSF">'Bank Statment Analysis'!#REF!</definedName>
    <definedName name="Ownership">'Bank Statment Analysis'!#REF!</definedName>
    <definedName name="PgRq">Admin!$E$3:$E$5</definedName>
    <definedName name="PorB">'Bank Statment Analysis'!#REF!</definedName>
    <definedName name="_xlnm.Print_Area" localSheetId="0">'Bank Statment Analysis'!$B$3:$I$70</definedName>
    <definedName name="Rent">'Bank Statment Analysis'!#REF!</definedName>
    <definedName name="Result">Admin!$F$3:$F$4</definedName>
    <definedName name="Seperatebooks">'Bank Statment Analysis'!#REF!</definedName>
    <definedName name="Transfers">'Bank Statment Analysis'!#REF!</definedName>
  </definedNames>
  <calcPr calcId="171027"/>
  <fileRecoveryPr autoRecover="0"/>
</workbook>
</file>

<file path=xl/calcChain.xml><?xml version="1.0" encoding="utf-8"?>
<calcChain xmlns="http://schemas.openxmlformats.org/spreadsheetml/2006/main">
  <c r="E51" i="4" l="1"/>
  <c r="G32" i="4"/>
  <c r="E11" i="4" l="1"/>
  <c r="C35" i="4" l="1"/>
  <c r="C20" i="4" l="1"/>
  <c r="C21" i="4" l="1"/>
  <c r="C22" i="4" s="1"/>
  <c r="C23" i="4" s="1"/>
  <c r="C24" i="4" s="1"/>
  <c r="C25" i="4" s="1"/>
  <c r="C26" i="4" s="1"/>
  <c r="C27" i="4" l="1"/>
  <c r="C28" i="4" s="1"/>
  <c r="C29" i="4" s="1"/>
  <c r="C30" i="4" s="1"/>
  <c r="C31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K4" i="10" l="1"/>
  <c r="K3" i="10"/>
  <c r="F4" i="10" l="1"/>
  <c r="F3" i="10" l="1"/>
  <c r="E32" i="4" l="1"/>
  <c r="H3" i="10" l="1"/>
  <c r="H4" i="10" s="1"/>
  <c r="E19" i="10"/>
  <c r="G51" i="4"/>
  <c r="E52" i="4" l="1"/>
  <c r="D10" i="10"/>
  <c r="E33" i="4" l="1"/>
  <c r="E53" i="4" s="1"/>
  <c r="I53" i="4" s="1"/>
  <c r="E34" i="4" l="1"/>
  <c r="I34" i="4" s="1"/>
  <c r="I3" i="10"/>
  <c r="I4" i="10" s="1"/>
</calcChain>
</file>

<file path=xl/sharedStrings.xml><?xml version="1.0" encoding="utf-8"?>
<sst xmlns="http://schemas.openxmlformats.org/spreadsheetml/2006/main" count="88" uniqueCount="72">
  <si>
    <t>Business</t>
  </si>
  <si>
    <t>Personal</t>
  </si>
  <si>
    <t>TOTAL:</t>
  </si>
  <si>
    <t>lstBType</t>
  </si>
  <si>
    <t>lstMos</t>
  </si>
  <si>
    <t>Yes</t>
  </si>
  <si>
    <t>No</t>
  </si>
  <si>
    <t>BExpStd</t>
  </si>
  <si>
    <t>PgRq</t>
  </si>
  <si>
    <t>Result</t>
  </si>
  <si>
    <t>The analysis of program requirements could not be completed. Please ensure you have filled out all required fields.</t>
  </si>
  <si>
    <t>MoCount</t>
  </si>
  <si>
    <t>MoCountResult</t>
  </si>
  <si>
    <t>Based on the program you selected, you have not entered enough months of bank statement deposits to get an accurate income calculation</t>
  </si>
  <si>
    <t>Based on the program you selected, you entered too many months bank statement deposits to get an accurate income calculation</t>
  </si>
  <si>
    <r>
      <rPr>
        <u/>
        <sz val="10"/>
        <color theme="1"/>
        <rFont val="Segoe UI"/>
        <family val="2"/>
      </rPr>
      <t>PROGRAM REQUIREMENT:</t>
    </r>
    <r>
      <rPr>
        <sz val="10"/>
        <color theme="1"/>
        <rFont val="Segoe UI"/>
        <family val="2"/>
      </rPr>
      <t xml:space="preserve"> Business receipts/gross income listed below must be within 10% of deposits on the business bank statements.</t>
    </r>
  </si>
  <si>
    <r>
      <rPr>
        <u/>
        <sz val="10"/>
        <color theme="1"/>
        <rFont val="Segoe UI"/>
        <family val="2"/>
      </rPr>
      <t>PROGRAM REQUIREMENT:</t>
    </r>
    <r>
      <rPr>
        <sz val="10"/>
        <color theme="1"/>
        <rFont val="Segoe UI"/>
        <family val="2"/>
      </rPr>
      <t xml:space="preserve"> Net income listed below must be within 10% of deposits on the personal bank statements.</t>
    </r>
  </si>
  <si>
    <t>Question Fie</t>
  </si>
  <si>
    <t>Most Recent 12 Months</t>
  </si>
  <si>
    <t>Prior 12 Months</t>
  </si>
  <si>
    <t>Sells Goods</t>
  </si>
  <si>
    <t>Offers Services</t>
  </si>
  <si>
    <t>Part-Time</t>
  </si>
  <si>
    <t>Full-Time</t>
  </si>
  <si>
    <t>Total Deposits</t>
  </si>
  <si>
    <t>Description</t>
  </si>
  <si>
    <t>$</t>
  </si>
  <si>
    <t>QUALIFYING DEPOSITS:</t>
  </si>
  <si>
    <t>Both</t>
  </si>
  <si>
    <t>Business Income compare</t>
  </si>
  <si>
    <t>Personal Income Compare</t>
  </si>
  <si>
    <t>Result_V2</t>
  </si>
  <si>
    <t>&gt;10%</t>
  </si>
  <si>
    <t>&lt;10%</t>
  </si>
  <si>
    <t>Error</t>
  </si>
  <si>
    <t>Please complete Step 1 to determine program requirements (business or personal).</t>
  </si>
  <si>
    <t>Bank Statement Worksheet</t>
  </si>
  <si>
    <t>End date of most recent statement:</t>
  </si>
  <si>
    <t>Borrower's Name:</t>
  </si>
  <si>
    <t>Loan Number:</t>
  </si>
  <si>
    <t>24 Month Average:</t>
  </si>
  <si>
    <t>12 Month Average:</t>
  </si>
  <si>
    <t>Percentage of Ownership:</t>
  </si>
  <si>
    <t>5+</t>
  </si>
  <si>
    <t>Service Business</t>
  </si>
  <si>
    <t>Product Business</t>
  </si>
  <si>
    <t>1-5</t>
  </si>
  <si>
    <t xml:space="preserve"> Account Type:</t>
  </si>
  <si>
    <t>Bank Statement Expense Ratio*</t>
  </si>
  <si>
    <t>Number of FTE/Contractors:</t>
  </si>
  <si>
    <t>1-4</t>
  </si>
  <si>
    <t xml:space="preserve"> Business Type:</t>
  </si>
  <si>
    <t>Service</t>
  </si>
  <si>
    <t>Product</t>
  </si>
  <si>
    <t>*12 MO QUALIFYING INCOME:</t>
  </si>
  <si>
    <t>*24 MO QUALIFYING INCOME:</t>
  </si>
  <si>
    <t>Email:</t>
  </si>
  <si>
    <t>Broker Information:</t>
  </si>
  <si>
    <t>Contact Name:</t>
  </si>
  <si>
    <t>Broker Company:</t>
  </si>
  <si>
    <t xml:space="preserve"> </t>
  </si>
  <si>
    <t>Statement End Dates</t>
  </si>
  <si>
    <t>Bank Statements as Income Summary:</t>
  </si>
  <si>
    <t>No. of Months Bank Statements:</t>
  </si>
  <si>
    <t>Phone No:</t>
  </si>
  <si>
    <t xml:space="preserve">No. of FTE/Contractors </t>
  </si>
  <si>
    <t xml:space="preserve">Qualifying income will be determined by the lesser of the Expense Ratio, P&amp;L or amount disclosed on the initial 1003
</t>
  </si>
  <si>
    <t>Deposits NOT from business activity 
Or undocumented transfer activity</t>
  </si>
  <si>
    <t>*Max LTV of 75% and Minimum Credit Score of 680 when using Bank Statement Expense Ratio</t>
  </si>
  <si>
    <t xml:space="preserve">Qualifying income can be determined by using either the bank statement expense ratio table below (Max 75% LTV and 680 FICO) OR borrower/CPA prepared P&amp;L covering the 12 or 24 month period of the bank statements used 
</t>
  </si>
  <si>
    <t>Comments/Questions/Anomalies:</t>
  </si>
  <si>
    <t xml:space="preserve">This worksheet is for estimation purposes only and ClearEdge Lending does not guarantee the accuracy of any calculation results.  ClearEdge Lending requires a complete loan application in order to accurately calculate income and make a credit decision.  This is not a commitment to lend.  Programs, rates, terms and conditions are subject to change without notice.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</si>
</sst>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.00"/>
    <numFmt numFmtId="165" formatCode="mmmm\,yyyy"/>
    <numFmt numFmtId="166" formatCode="mmmm\-yyyy"/>
    <numFmt numFmtId="167" formatCode="0.0%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416189"/>
      <name val="Calibri"/>
      <family val="2"/>
      <scheme val="minor"/>
    </font>
    <font>
      <sz val="11"/>
      <color rgb="FF416189"/>
      <name val="Calibri"/>
      <family val="2"/>
      <scheme val="minor"/>
    </font>
    <font>
      <u/>
      <sz val="10"/>
      <color theme="1"/>
      <name val="Segoe UI"/>
      <family val="2"/>
    </font>
    <font>
      <b/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1"/>
      <name val="Segoe UI"/>
      <family val="2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1618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5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9" fillId="0" borderId="2" xfId="0" applyFont="1" applyBorder="1" applyAlignment="1" applyProtection="1">
      <alignment vertical="top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/>
    <xf numFmtId="0" fontId="14" fillId="2" borderId="2" xfId="0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 vertical="center"/>
    </xf>
    <xf numFmtId="167" fontId="1" fillId="0" borderId="0" xfId="1" applyNumberFormat="1" applyFont="1" applyAlignment="1">
      <alignment horizontal="left"/>
    </xf>
    <xf numFmtId="167" fontId="1" fillId="6" borderId="0" xfId="1" applyNumberFormat="1" applyFont="1" applyFill="1" applyAlignment="1">
      <alignment horizontal="left"/>
    </xf>
    <xf numFmtId="9" fontId="1" fillId="0" borderId="6" xfId="0" applyNumberFormat="1" applyFont="1" applyBorder="1" applyAlignment="1">
      <alignment horizontal="left"/>
    </xf>
    <xf numFmtId="167" fontId="1" fillId="0" borderId="0" xfId="1" quotePrefix="1" applyNumberFormat="1" applyFont="1" applyAlignment="1">
      <alignment horizontal="left"/>
    </xf>
    <xf numFmtId="167" fontId="1" fillId="6" borderId="0" xfId="1" quotePrefix="1" applyNumberFormat="1" applyFont="1" applyFill="1" applyAlignment="1">
      <alignment horizontal="left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1" xfId="0" applyFill="1" applyBorder="1" applyProtection="1"/>
    <xf numFmtId="0" fontId="13" fillId="0" borderId="0" xfId="0" applyFont="1" applyFill="1" applyBorder="1" applyAlignment="1" applyProtection="1">
      <alignment horizontal="right" vertical="center" wrapText="1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3" xfId="0" applyBorder="1" applyAlignment="1" applyProtection="1"/>
    <xf numFmtId="0" fontId="0" fillId="0" borderId="4" xfId="0" applyBorder="1" applyProtection="1"/>
    <xf numFmtId="164" fontId="18" fillId="0" borderId="0" xfId="0" applyNumberFormat="1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right" vertical="center"/>
    </xf>
    <xf numFmtId="49" fontId="1" fillId="0" borderId="0" xfId="0" applyNumberFormat="1" applyFont="1" applyAlignment="1">
      <alignment horizontal="left"/>
    </xf>
    <xf numFmtId="0" fontId="13" fillId="0" borderId="0" xfId="0" applyFont="1" applyBorder="1" applyAlignment="1" applyProtection="1">
      <alignment vertical="center"/>
    </xf>
    <xf numFmtId="9" fontId="19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right"/>
    </xf>
    <xf numFmtId="0" fontId="14" fillId="0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44" fontId="8" fillId="0" borderId="6" xfId="2" applyFont="1" applyFill="1" applyBorder="1" applyAlignment="1" applyProtection="1">
      <alignment horizontal="center"/>
      <protection locked="0"/>
    </xf>
    <xf numFmtId="44" fontId="8" fillId="7" borderId="6" xfId="2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/>
    </xf>
    <xf numFmtId="0" fontId="27" fillId="2" borderId="1" xfId="0" applyFont="1" applyFill="1" applyBorder="1" applyAlignment="1" applyProtection="1">
      <alignment vertical="center" wrapText="1"/>
    </xf>
    <xf numFmtId="0" fontId="27" fillId="2" borderId="0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44" fontId="8" fillId="0" borderId="20" xfId="2" applyFont="1" applyFill="1" applyBorder="1" applyAlignment="1" applyProtection="1">
      <alignment horizontal="center"/>
      <protection locked="0"/>
    </xf>
    <xf numFmtId="44" fontId="8" fillId="7" borderId="20" xfId="2" applyFont="1" applyFill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right"/>
    </xf>
    <xf numFmtId="164" fontId="5" fillId="8" borderId="13" xfId="0" applyNumberFormat="1" applyFont="1" applyFill="1" applyBorder="1" applyAlignment="1" applyProtection="1">
      <alignment horizontal="right"/>
    </xf>
    <xf numFmtId="164" fontId="5" fillId="3" borderId="13" xfId="0" applyNumberFormat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164" fontId="5" fillId="9" borderId="6" xfId="0" applyNumberFormat="1" applyFont="1" applyFill="1" applyBorder="1" applyAlignment="1" applyProtection="1">
      <alignment horizontal="right"/>
    </xf>
    <xf numFmtId="164" fontId="5" fillId="3" borderId="6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9" fontId="19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0" fillId="0" borderId="29" xfId="0" applyBorder="1" applyProtection="1"/>
    <xf numFmtId="0" fontId="0" fillId="0" borderId="30" xfId="0" applyBorder="1" applyProtection="1"/>
    <xf numFmtId="0" fontId="29" fillId="0" borderId="17" xfId="0" applyFont="1" applyFill="1" applyBorder="1" applyAlignment="1" applyProtection="1">
      <alignment horizontal="left" vertical="top" wrapText="1" indent="4"/>
    </xf>
    <xf numFmtId="0" fontId="29" fillId="0" borderId="0" xfId="0" applyFont="1" applyFill="1" applyBorder="1" applyAlignment="1" applyProtection="1">
      <alignment horizontal="left" vertical="top" wrapText="1" indent="4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24" fillId="10" borderId="7" xfId="0" applyFont="1" applyFill="1" applyBorder="1" applyAlignment="1" applyProtection="1">
      <alignment horizontal="center" vertical="center"/>
    </xf>
    <xf numFmtId="0" fontId="24" fillId="10" borderId="8" xfId="0" applyFont="1" applyFill="1" applyBorder="1" applyAlignment="1" applyProtection="1">
      <alignment horizontal="center" vertical="center"/>
    </xf>
    <xf numFmtId="0" fontId="24" fillId="10" borderId="15" xfId="0" applyFont="1" applyFill="1" applyBorder="1" applyAlignment="1" applyProtection="1">
      <alignment horizontal="center" vertical="center"/>
    </xf>
    <xf numFmtId="0" fontId="24" fillId="10" borderId="16" xfId="0" applyFont="1" applyFill="1" applyBorder="1" applyAlignment="1" applyProtection="1">
      <alignment horizontal="center" vertical="center"/>
    </xf>
    <xf numFmtId="0" fontId="28" fillId="5" borderId="23" xfId="0" applyFont="1" applyFill="1" applyBorder="1" applyAlignment="1" applyProtection="1">
      <alignment horizontal="center" vertical="center"/>
    </xf>
    <xf numFmtId="0" fontId="28" fillId="5" borderId="20" xfId="0" applyFont="1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5" fillId="5" borderId="6" xfId="0" applyFont="1" applyFill="1" applyBorder="1" applyAlignment="1" applyProtection="1">
      <alignment horizontal="center" vertical="center" wrapText="1"/>
    </xf>
    <xf numFmtId="0" fontId="15" fillId="5" borderId="6" xfId="0" applyFont="1" applyFill="1" applyBorder="1" applyAlignment="1" applyProtection="1">
      <alignment horizontal="center" vertical="center"/>
    </xf>
    <xf numFmtId="0" fontId="28" fillId="5" borderId="6" xfId="0" applyFont="1" applyFill="1" applyBorder="1" applyAlignment="1" applyProtection="1">
      <alignment horizontal="center" vertical="center"/>
    </xf>
    <xf numFmtId="166" fontId="2" fillId="7" borderId="6" xfId="0" applyNumberFormat="1" applyFont="1" applyFill="1" applyBorder="1" applyAlignment="1" applyProtection="1">
      <alignment horizontal="left"/>
    </xf>
    <xf numFmtId="166" fontId="2" fillId="0" borderId="6" xfId="0" applyNumberFormat="1" applyFont="1" applyBorder="1" applyAlignment="1" applyProtection="1">
      <alignment horizontal="left"/>
    </xf>
    <xf numFmtId="166" fontId="2" fillId="2" borderId="6" xfId="0" applyNumberFormat="1" applyFont="1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 vertical="top"/>
    </xf>
    <xf numFmtId="0" fontId="0" fillId="0" borderId="11" xfId="0" applyFill="1" applyBorder="1" applyAlignment="1" applyProtection="1">
      <alignment horizontal="left" vertical="top"/>
    </xf>
    <xf numFmtId="0" fontId="0" fillId="0" borderId="12" xfId="0" applyFill="1" applyBorder="1" applyAlignment="1" applyProtection="1">
      <alignment horizontal="left" vertical="top"/>
    </xf>
    <xf numFmtId="0" fontId="21" fillId="0" borderId="28" xfId="0" applyFont="1" applyBorder="1" applyAlignment="1">
      <alignment horizontal="left" vertical="center"/>
    </xf>
    <xf numFmtId="0" fontId="20" fillId="0" borderId="6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vertical="center"/>
    </xf>
    <xf numFmtId="0" fontId="19" fillId="0" borderId="6" xfId="0" applyFont="1" applyBorder="1" applyAlignment="1">
      <alignment horizontal="center" vertical="center"/>
    </xf>
    <xf numFmtId="44" fontId="8" fillId="0" borderId="6" xfId="2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 vertical="center" wrapText="1"/>
    </xf>
    <xf numFmtId="0" fontId="27" fillId="2" borderId="21" xfId="0" applyFont="1" applyFill="1" applyBorder="1" applyAlignment="1" applyProtection="1">
      <alignment horizontal="left" vertical="center"/>
    </xf>
    <xf numFmtId="0" fontId="27" fillId="2" borderId="17" xfId="0" applyFont="1" applyFill="1" applyBorder="1" applyAlignment="1" applyProtection="1">
      <alignment horizontal="left" vertical="center"/>
    </xf>
    <xf numFmtId="0" fontId="26" fillId="0" borderId="6" xfId="0" applyFont="1" applyBorder="1" applyAlignment="1" applyProtection="1">
      <alignment horizontal="center" vertical="center"/>
    </xf>
    <xf numFmtId="164" fontId="0" fillId="0" borderId="23" xfId="0" applyNumberFormat="1" applyFont="1" applyBorder="1" applyAlignment="1" applyProtection="1">
      <alignment horizontal="left" vertical="top" wrapText="1"/>
    </xf>
    <xf numFmtId="164" fontId="0" fillId="0" borderId="27" xfId="0" applyNumberFormat="1" applyFont="1" applyBorder="1" applyAlignment="1" applyProtection="1">
      <alignment horizontal="left" vertical="top" wrapText="1"/>
    </xf>
    <xf numFmtId="164" fontId="0" fillId="0" borderId="20" xfId="0" applyNumberFormat="1" applyFont="1" applyBorder="1" applyAlignment="1" applyProtection="1">
      <alignment horizontal="left" vertical="top" wrapText="1"/>
    </xf>
    <xf numFmtId="9" fontId="19" fillId="0" borderId="6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4" fontId="0" fillId="7" borderId="6" xfId="0" applyNumberFormat="1" applyFill="1" applyBorder="1" applyAlignment="1" applyProtection="1">
      <alignment horizontal="center"/>
      <protection locked="0" hidden="1"/>
    </xf>
    <xf numFmtId="44" fontId="0" fillId="0" borderId="6" xfId="0" applyNumberFormat="1" applyFill="1" applyBorder="1" applyAlignment="1" applyProtection="1">
      <alignment horizontal="center"/>
      <protection locked="0" hidden="1"/>
    </xf>
    <xf numFmtId="44" fontId="8" fillId="7" borderId="6" xfId="2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right" vertical="center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0" fontId="23" fillId="0" borderId="26" xfId="0" applyFont="1" applyFill="1" applyBorder="1" applyAlignment="1" applyProtection="1">
      <alignment horizontal="center"/>
      <protection locked="0"/>
    </xf>
    <xf numFmtId="0" fontId="15" fillId="5" borderId="14" xfId="0" applyFont="1" applyFill="1" applyBorder="1" applyAlignment="1" applyProtection="1">
      <alignment horizontal="center" vertical="center"/>
    </xf>
    <xf numFmtId="165" fontId="2" fillId="7" borderId="6" xfId="0" applyNumberFormat="1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4" fontId="5" fillId="7" borderId="6" xfId="0" applyNumberFormat="1" applyFont="1" applyFill="1" applyBorder="1" applyAlignment="1" applyProtection="1">
      <alignment horizontal="center" vertical="center"/>
      <protection locked="0"/>
    </xf>
    <xf numFmtId="14" fontId="5" fillId="7" borderId="19" xfId="0" applyNumberFormat="1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1" fontId="5" fillId="7" borderId="6" xfId="0" applyNumberFormat="1" applyFont="1" applyFill="1" applyBorder="1" applyAlignment="1" applyProtection="1">
      <alignment horizontal="center" vertical="center"/>
      <protection locked="0"/>
    </xf>
    <xf numFmtId="1" fontId="5" fillId="7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10" borderId="0" xfId="0" applyFont="1" applyFill="1" applyBorder="1" applyAlignment="1" applyProtection="1">
      <alignment horizontal="center" vertical="center"/>
    </xf>
    <xf numFmtId="0" fontId="25" fillId="10" borderId="9" xfId="0" applyFont="1" applyFill="1" applyBorder="1" applyAlignment="1" applyProtection="1">
      <alignment horizontal="center" vertical="center"/>
    </xf>
    <xf numFmtId="0" fontId="25" fillId="10" borderId="0" xfId="0" applyFont="1" applyFill="1" applyBorder="1" applyAlignment="1" applyProtection="1">
      <alignment horizontal="center" vertical="center"/>
    </xf>
    <xf numFmtId="166" fontId="2" fillId="0" borderId="6" xfId="0" applyNumberFormat="1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416189"/>
      <color rgb="FF808080"/>
      <color rgb="FFBB6327"/>
      <color rgb="FFC86829"/>
      <color rgb="FFFF7C80"/>
      <color rgb="FF969696"/>
      <color rgb="FFFF4F4F"/>
      <color rgb="FF679E2A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33337</xdr:rowOff>
    </xdr:from>
    <xdr:to>
      <xdr:col>8</xdr:col>
      <xdr:colOff>2038350</xdr:colOff>
      <xdr:row>2</xdr:row>
      <xdr:rowOff>427096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71A293E-59D7-4111-9309-2EA7D88DA9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302"/>
        <a:stretch/>
      </xdr:blipFill>
      <xdr:spPr>
        <a:xfrm>
          <a:off x="771525" y="33337"/>
          <a:ext cx="7858125" cy="774759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323849</xdr:colOff>
      <xdr:row>1</xdr:row>
      <xdr:rowOff>16152</xdr:rowOff>
    </xdr:from>
    <xdr:to>
      <xdr:col>4</xdr:col>
      <xdr:colOff>352424</xdr:colOff>
      <xdr:row>2</xdr:row>
      <xdr:rowOff>233923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3FE8444-40D8-4F11-A518-33A0F3649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4" y="206652"/>
          <a:ext cx="1419225" cy="408271"/>
        </a:xfrm>
        <a:prstGeom prst="rect">
          <a:avLst/>
        </a:prstGeom>
      </xdr:spPr>
    </xdr:pic>
    <xdr:clientData/>
  </xdr:twoCellAnchor>
  <xdr:twoCellAnchor>
    <xdr:from>
      <xdr:col>4</xdr:col>
      <xdr:colOff>1470314</xdr:colOff>
      <xdr:row>0</xdr:row>
      <xdr:rowOff>181859</xdr:rowOff>
    </xdr:from>
    <xdr:to>
      <xdr:col>8</xdr:col>
      <xdr:colOff>1949162</xdr:colOff>
      <xdr:row>2</xdr:row>
      <xdr:rowOff>247650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96CC054-3B39-4116-ADBA-126856368C30}"/>
            </a:ext>
          </a:extLst>
        </xdr:cNvPr>
        <xdr:cNvSpPr txBox="1"/>
      </xdr:nvSpPr>
      <xdr:spPr>
        <a:xfrm>
          <a:off x="4089689" y="181859"/>
          <a:ext cx="4450773" cy="44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400" b="1">
              <a:solidFill>
                <a:schemeClr val="bg1"/>
              </a:solidFill>
              <a:latin typeface="Century Gothic" panose="020B0502020202020204" pitchFamily="34" charset="0"/>
            </a:rPr>
            <a:t>Bank Statement Worksheet</a:t>
          </a:r>
        </a:p>
      </xdr:txBody>
    </xdr:sp>
    <xdr:clientData/>
  </xdr:twoCellAnchor>
  <xdr:twoCellAnchor editAs="oneCell">
    <xdr:from>
      <xdr:col>2</xdr:col>
      <xdr:colOff>47625</xdr:colOff>
      <xdr:row>64</xdr:row>
      <xdr:rowOff>104775</xdr:rowOff>
    </xdr:from>
    <xdr:to>
      <xdr:col>2</xdr:col>
      <xdr:colOff>304800</xdr:colOff>
      <xdr:row>65</xdr:row>
      <xdr:rowOff>171450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9438772-B33D-4052-BAFA-818671A82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6554450"/>
          <a:ext cx="25717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L70"/>
  <sheetViews>
    <sheetView showGridLines="0" tabSelected="1" topLeftCell="A43" zoomScaleNormal="100" workbookViewId="0">
      <selection activeCell="K65" sqref="K65"/>
    </sheetView>
  </sheetViews>
  <sheetFormatPr defaultColWidth="8.85546875" defaultRowHeight="15" x14ac:dyDescent="0.25"/>
  <cols>
    <col min="1" max="1" width="8.85546875" style="2"/>
    <col min="2" max="2" width="2.5703125" style="2" customWidth="1"/>
    <col min="3" max="3" width="7" style="2" customWidth="1"/>
    <col min="4" max="4" width="20.85546875" style="21" customWidth="1"/>
    <col min="5" max="5" width="27" style="21" customWidth="1"/>
    <col min="6" max="6" width="5" style="2" customWidth="1"/>
    <col min="7" max="7" width="25.85546875" style="2" customWidth="1"/>
    <col min="8" max="8" width="1.7109375" style="2" customWidth="1"/>
    <col min="9" max="9" width="30.7109375" style="2" customWidth="1"/>
    <col min="10" max="10" width="2.42578125" style="2" customWidth="1"/>
    <col min="11" max="11" width="51" style="2" customWidth="1"/>
    <col min="12" max="12" width="10.7109375" style="2" bestFit="1" customWidth="1"/>
    <col min="13" max="30" width="8.85546875" style="2"/>
    <col min="31" max="31" width="0" style="2" hidden="1" customWidth="1"/>
    <col min="32" max="16384" width="8.85546875" style="2"/>
  </cols>
  <sheetData>
    <row r="1" spans="2:12" x14ac:dyDescent="0.25">
      <c r="B1" s="85"/>
      <c r="J1" s="85"/>
    </row>
    <row r="2" spans="2:12" x14ac:dyDescent="0.25">
      <c r="B2" s="86"/>
      <c r="J2" s="86"/>
    </row>
    <row r="3" spans="2:12" ht="35.1" customHeight="1" thickBot="1" x14ac:dyDescent="0.3">
      <c r="B3" s="86"/>
      <c r="C3" s="82" t="s">
        <v>36</v>
      </c>
      <c r="D3" s="83"/>
      <c r="E3" s="83"/>
      <c r="F3" s="83"/>
      <c r="G3" s="83"/>
      <c r="H3" s="84"/>
      <c r="I3" s="1"/>
      <c r="J3" s="86"/>
    </row>
    <row r="4" spans="2:12" ht="15.75" customHeight="1" thickBot="1" x14ac:dyDescent="0.3">
      <c r="B4" s="86"/>
      <c r="C4" s="126" t="s">
        <v>57</v>
      </c>
      <c r="D4" s="127"/>
      <c r="E4" s="127"/>
      <c r="F4" s="127"/>
      <c r="G4" s="127"/>
      <c r="H4" s="128"/>
      <c r="I4" s="129"/>
      <c r="J4" s="4"/>
    </row>
    <row r="5" spans="2:12" ht="15.75" customHeight="1" x14ac:dyDescent="0.3">
      <c r="B5" s="3"/>
      <c r="C5" s="130" t="s">
        <v>59</v>
      </c>
      <c r="D5" s="130"/>
      <c r="E5" s="110" t="s">
        <v>60</v>
      </c>
      <c r="F5" s="110"/>
      <c r="G5" s="64" t="s">
        <v>64</v>
      </c>
      <c r="H5" s="133"/>
      <c r="I5" s="134"/>
      <c r="J5" s="4"/>
    </row>
    <row r="6" spans="2:12" ht="15" customHeight="1" thickBot="1" x14ac:dyDescent="0.3">
      <c r="B6" s="3"/>
      <c r="C6" s="130" t="s">
        <v>58</v>
      </c>
      <c r="D6" s="130"/>
      <c r="E6" s="111" t="s">
        <v>60</v>
      </c>
      <c r="F6" s="111"/>
      <c r="G6" s="80" t="s">
        <v>56</v>
      </c>
      <c r="H6" s="131"/>
      <c r="I6" s="132"/>
      <c r="J6" s="4"/>
    </row>
    <row r="7" spans="2:12" ht="24" thickBot="1" x14ac:dyDescent="0.3">
      <c r="B7" s="35"/>
      <c r="C7" s="137" t="s">
        <v>62</v>
      </c>
      <c r="D7" s="138"/>
      <c r="E7" s="138"/>
      <c r="F7" s="138"/>
      <c r="G7" s="139"/>
      <c r="H7" s="127"/>
      <c r="I7" s="140"/>
      <c r="J7" s="51"/>
      <c r="L7" s="9"/>
    </row>
    <row r="8" spans="2:12" ht="23.25" x14ac:dyDescent="0.25">
      <c r="B8" s="3"/>
      <c r="C8" s="115" t="s">
        <v>60</v>
      </c>
      <c r="D8" s="116"/>
      <c r="E8" s="46" t="s">
        <v>38</v>
      </c>
      <c r="F8" s="25"/>
      <c r="G8" s="145"/>
      <c r="H8" s="145"/>
      <c r="I8" s="146"/>
      <c r="J8" s="22"/>
      <c r="L8" s="9"/>
    </row>
    <row r="9" spans="2:12" ht="23.25" customHeight="1" x14ac:dyDescent="0.25">
      <c r="B9" s="3"/>
      <c r="C9" s="57"/>
      <c r="D9" s="58"/>
      <c r="E9" s="46" t="s">
        <v>39</v>
      </c>
      <c r="F9" s="25"/>
      <c r="G9" s="141"/>
      <c r="H9" s="141"/>
      <c r="I9" s="142"/>
      <c r="J9" s="22"/>
      <c r="L9" s="9"/>
    </row>
    <row r="10" spans="2:12" ht="23.25" x14ac:dyDescent="0.25">
      <c r="B10" s="3"/>
      <c r="C10" s="57"/>
      <c r="D10" s="58"/>
      <c r="E10" s="56" t="s">
        <v>47</v>
      </c>
      <c r="F10" s="25"/>
      <c r="G10" s="145"/>
      <c r="H10" s="145"/>
      <c r="I10" s="146"/>
      <c r="J10" s="22"/>
      <c r="L10" s="9"/>
    </row>
    <row r="11" spans="2:12" ht="23.25" x14ac:dyDescent="0.25">
      <c r="B11" s="3"/>
      <c r="C11" s="57"/>
      <c r="D11" s="58"/>
      <c r="E11" s="59" t="str">
        <f>IF(BT="Personal","Separate Business Account?",IF(BT="Business","*LEAVE FIELD BLANK (not required)",""))</f>
        <v/>
      </c>
      <c r="F11" s="25"/>
      <c r="G11" s="141"/>
      <c r="H11" s="141"/>
      <c r="I11" s="142"/>
      <c r="J11" s="22"/>
      <c r="K11" s="69"/>
      <c r="L11" s="9"/>
    </row>
    <row r="12" spans="2:12" ht="18.75" x14ac:dyDescent="0.25">
      <c r="B12" s="3"/>
      <c r="C12" s="57"/>
      <c r="D12" s="114" t="s">
        <v>63</v>
      </c>
      <c r="E12" s="114"/>
      <c r="F12" s="33"/>
      <c r="G12" s="147"/>
      <c r="H12" s="147"/>
      <c r="I12" s="148"/>
      <c r="J12" s="4"/>
      <c r="K12" s="69"/>
    </row>
    <row r="13" spans="2:12" s="39" customFormat="1" ht="18.75" x14ac:dyDescent="0.25">
      <c r="B13" s="35"/>
      <c r="C13" s="57"/>
      <c r="D13" s="58"/>
      <c r="E13" s="60" t="s">
        <v>42</v>
      </c>
      <c r="F13" s="37"/>
      <c r="G13" s="149"/>
      <c r="H13" s="149"/>
      <c r="I13" s="150"/>
      <c r="J13" s="38"/>
      <c r="K13" s="69"/>
    </row>
    <row r="14" spans="2:12" s="39" customFormat="1" ht="18.75" x14ac:dyDescent="0.25">
      <c r="B14" s="35"/>
      <c r="C14" s="57"/>
      <c r="D14" s="58"/>
      <c r="E14" s="55" t="s">
        <v>49</v>
      </c>
      <c r="F14" s="37"/>
      <c r="G14" s="147"/>
      <c r="H14" s="147"/>
      <c r="I14" s="148"/>
      <c r="J14" s="38"/>
    </row>
    <row r="15" spans="2:12" s="39" customFormat="1" ht="18.75" x14ac:dyDescent="0.25">
      <c r="B15" s="35"/>
      <c r="C15" s="57"/>
      <c r="D15" s="58"/>
      <c r="E15" s="36" t="s">
        <v>51</v>
      </c>
      <c r="F15" s="37"/>
      <c r="G15" s="149"/>
      <c r="H15" s="149"/>
      <c r="I15" s="150"/>
      <c r="J15" s="38"/>
    </row>
    <row r="16" spans="2:12" s="17" customFormat="1" ht="18.75" x14ac:dyDescent="0.25">
      <c r="B16" s="18"/>
      <c r="C16" s="18"/>
      <c r="D16" s="48"/>
      <c r="E16" s="46" t="s">
        <v>37</v>
      </c>
      <c r="F16" s="12"/>
      <c r="G16" s="143"/>
      <c r="H16" s="143"/>
      <c r="I16" s="144"/>
      <c r="J16" s="20"/>
    </row>
    <row r="17" spans="2:10" ht="18.75" customHeight="1" thickBot="1" x14ac:dyDescent="0.3">
      <c r="B17" s="3"/>
      <c r="C17" s="137" t="s">
        <v>18</v>
      </c>
      <c r="D17" s="138"/>
      <c r="E17" s="138"/>
      <c r="F17" s="139"/>
      <c r="G17" s="139"/>
      <c r="H17" s="139"/>
      <c r="I17" s="155"/>
      <c r="J17" s="13"/>
    </row>
    <row r="18" spans="2:10" ht="48.75" customHeight="1" x14ac:dyDescent="0.25">
      <c r="B18" s="3"/>
      <c r="C18" s="151" t="s">
        <v>61</v>
      </c>
      <c r="D18" s="152"/>
      <c r="E18" s="135" t="s">
        <v>24</v>
      </c>
      <c r="F18" s="100" t="s">
        <v>67</v>
      </c>
      <c r="G18" s="101"/>
      <c r="H18" s="101"/>
      <c r="I18" s="101"/>
      <c r="J18" s="13"/>
    </row>
    <row r="19" spans="2:10" ht="16.5" customHeight="1" x14ac:dyDescent="0.25">
      <c r="B19" s="3"/>
      <c r="C19" s="153"/>
      <c r="D19" s="152"/>
      <c r="E19" s="101"/>
      <c r="F19" s="102" t="s">
        <v>26</v>
      </c>
      <c r="G19" s="102"/>
      <c r="H19" s="96" t="s">
        <v>25</v>
      </c>
      <c r="I19" s="97"/>
      <c r="J19" s="13"/>
    </row>
    <row r="20" spans="2:10" ht="15.95" customHeight="1" x14ac:dyDescent="0.3">
      <c r="B20" s="3"/>
      <c r="C20" s="136" t="str">
        <f>IF(DateRecentStatement="", "TBD", IF(G16&lt;&gt;"",(TEXT(G16,"mmmm-yyy")),"TBD"))</f>
        <v>TBD</v>
      </c>
      <c r="D20" s="136"/>
      <c r="E20" s="54"/>
      <c r="F20" s="123"/>
      <c r="G20" s="123"/>
      <c r="H20" s="98"/>
      <c r="I20" s="98"/>
      <c r="J20" s="13"/>
    </row>
    <row r="21" spans="2:10" ht="15.95" customHeight="1" x14ac:dyDescent="0.3">
      <c r="B21" s="3"/>
      <c r="C21" s="154" t="str">
        <f>IF(C20="TBD","TBD",IF(C20&lt;&gt;"",(EDATE($G$16,-1)),""))</f>
        <v>TBD</v>
      </c>
      <c r="D21" s="154"/>
      <c r="E21" s="53"/>
      <c r="F21" s="124"/>
      <c r="G21" s="124"/>
      <c r="H21" s="124"/>
      <c r="I21" s="124"/>
      <c r="J21" s="13"/>
    </row>
    <row r="22" spans="2:10" ht="15.95" customHeight="1" x14ac:dyDescent="0.3">
      <c r="B22" s="3"/>
      <c r="C22" s="103" t="str">
        <f>IF(C21="TBD","TBD",IF(C21&lt;&gt;"",(EDATE($G$16,-2)),""))</f>
        <v>TBD</v>
      </c>
      <c r="D22" s="103"/>
      <c r="E22" s="54"/>
      <c r="F22" s="123"/>
      <c r="G22" s="123"/>
      <c r="H22" s="125"/>
      <c r="I22" s="125"/>
      <c r="J22" s="4"/>
    </row>
    <row r="23" spans="2:10" ht="15.95" customHeight="1" x14ac:dyDescent="0.3">
      <c r="B23" s="3"/>
      <c r="C23" s="154" t="str">
        <f>IF(C22="TBD","TBD",IF(C22&lt;&gt;"",(EDATE($G$16,-3)),""))</f>
        <v>TBD</v>
      </c>
      <c r="D23" s="154"/>
      <c r="E23" s="53"/>
      <c r="F23" s="124"/>
      <c r="G23" s="124"/>
      <c r="H23" s="113"/>
      <c r="I23" s="113"/>
      <c r="J23" s="4"/>
    </row>
    <row r="24" spans="2:10" ht="15.95" customHeight="1" x14ac:dyDescent="0.3">
      <c r="B24" s="3"/>
      <c r="C24" s="103" t="str">
        <f>IF(C23="TBD","TBD",IF(C23&lt;&gt;"",(EDATE($G$16,-4)),""))</f>
        <v>TBD</v>
      </c>
      <c r="D24" s="103"/>
      <c r="E24" s="54"/>
      <c r="F24" s="123"/>
      <c r="G24" s="123"/>
      <c r="H24" s="125"/>
      <c r="I24" s="125"/>
      <c r="J24" s="4"/>
    </row>
    <row r="25" spans="2:10" ht="15.95" customHeight="1" x14ac:dyDescent="0.3">
      <c r="B25" s="3"/>
      <c r="C25" s="154" t="str">
        <f>IF(C24="TBD","TBD",IF(C24&lt;&gt;"",(EDATE($G$16,-5)),""))</f>
        <v>TBD</v>
      </c>
      <c r="D25" s="154"/>
      <c r="E25" s="53"/>
      <c r="F25" s="124"/>
      <c r="G25" s="124"/>
      <c r="H25" s="113"/>
      <c r="I25" s="113"/>
      <c r="J25" s="4"/>
    </row>
    <row r="26" spans="2:10" ht="15.95" customHeight="1" x14ac:dyDescent="0.3">
      <c r="B26" s="3"/>
      <c r="C26" s="103" t="str">
        <f>IF(C25="TBD","TBD",IF(C25&lt;&gt;"",(EDATE($G$16,-6)),""))</f>
        <v>TBD</v>
      </c>
      <c r="D26" s="103"/>
      <c r="E26" s="54"/>
      <c r="F26" s="123"/>
      <c r="G26" s="123"/>
      <c r="H26" s="125"/>
      <c r="I26" s="125"/>
      <c r="J26" s="4"/>
    </row>
    <row r="27" spans="2:10" ht="15.95" customHeight="1" x14ac:dyDescent="0.3">
      <c r="B27" s="3"/>
      <c r="C27" s="154" t="str">
        <f>IF(C26="TBD","TBD",IF(C26&lt;&gt;"",(EDATE($G$16,-7)),""))</f>
        <v>TBD</v>
      </c>
      <c r="D27" s="154"/>
      <c r="E27" s="53"/>
      <c r="F27" s="124"/>
      <c r="G27" s="124"/>
      <c r="H27" s="113"/>
      <c r="I27" s="113"/>
      <c r="J27" s="4"/>
    </row>
    <row r="28" spans="2:10" ht="15.95" customHeight="1" x14ac:dyDescent="0.3">
      <c r="B28" s="3"/>
      <c r="C28" s="103" t="str">
        <f>IF(C27="TBD","TBD",IF(C27&lt;&gt;"",(EDATE($G$16,-8)),""))</f>
        <v>TBD</v>
      </c>
      <c r="D28" s="103"/>
      <c r="E28" s="54"/>
      <c r="F28" s="123"/>
      <c r="G28" s="123"/>
      <c r="H28" s="125"/>
      <c r="I28" s="125"/>
      <c r="J28" s="4"/>
    </row>
    <row r="29" spans="2:10" ht="15.95" customHeight="1" x14ac:dyDescent="0.3">
      <c r="B29" s="3"/>
      <c r="C29" s="154" t="str">
        <f>IF(C28="TBD","TBD",IF(C28&lt;&gt;"",(EDATE($G$16,-9)),""))</f>
        <v>TBD</v>
      </c>
      <c r="D29" s="154"/>
      <c r="E29" s="53"/>
      <c r="F29" s="124"/>
      <c r="G29" s="124"/>
      <c r="H29" s="113"/>
      <c r="I29" s="113"/>
      <c r="J29" s="4"/>
    </row>
    <row r="30" spans="2:10" ht="15.95" customHeight="1" x14ac:dyDescent="0.3">
      <c r="B30" s="3"/>
      <c r="C30" s="103" t="str">
        <f>IF(C29="TBD","TBD",IF(C29&lt;&gt;"",(EDATE($G$16,-10)),""))</f>
        <v>TBD</v>
      </c>
      <c r="D30" s="103"/>
      <c r="E30" s="54"/>
      <c r="F30" s="123"/>
      <c r="G30" s="123"/>
      <c r="H30" s="125"/>
      <c r="I30" s="125"/>
      <c r="J30" s="4"/>
    </row>
    <row r="31" spans="2:10" ht="15.95" customHeight="1" x14ac:dyDescent="0.3">
      <c r="B31" s="3"/>
      <c r="C31" s="154" t="str">
        <f>IF(C30="TBD","TBD",IF(C30&lt;&gt;"",(EDATE($G$16,-11)),""))</f>
        <v>TBD</v>
      </c>
      <c r="D31" s="154"/>
      <c r="E31" s="53"/>
      <c r="F31" s="124"/>
      <c r="G31" s="124"/>
      <c r="H31" s="113"/>
      <c r="I31" s="113"/>
      <c r="J31" s="4"/>
    </row>
    <row r="32" spans="2:10" s="17" customFormat="1" ht="15.75" customHeight="1" x14ac:dyDescent="0.3">
      <c r="B32" s="18"/>
      <c r="C32" s="12"/>
      <c r="D32" s="5" t="s">
        <v>2</v>
      </c>
      <c r="E32" s="66" t="str">
        <f>IF((COUNTA(E20:E31))=12,SUM(E20:E31),"TBD")</f>
        <v>TBD</v>
      </c>
      <c r="F32" s="12"/>
      <c r="G32" s="19">
        <f>SUM(F20:F31)</f>
        <v>0</v>
      </c>
      <c r="H32" s="19"/>
      <c r="I32" s="12"/>
      <c r="J32" s="20"/>
    </row>
    <row r="33" spans="2:10" s="17" customFormat="1" ht="18.75" x14ac:dyDescent="0.3">
      <c r="B33" s="18"/>
      <c r="C33" s="12"/>
      <c r="D33" s="5" t="s">
        <v>27</v>
      </c>
      <c r="E33" s="66" t="str">
        <f>IF(ISERROR(E32-G32), "TBD", (E32-G32)*(G13/100))</f>
        <v>TBD</v>
      </c>
      <c r="F33" s="12"/>
      <c r="G33" s="19"/>
      <c r="H33" s="19"/>
      <c r="I33" s="12"/>
      <c r="J33" s="20"/>
    </row>
    <row r="34" spans="2:10" s="14" customFormat="1" ht="21.75" customHeight="1" x14ac:dyDescent="0.3">
      <c r="B34" s="52"/>
      <c r="C34" s="81"/>
      <c r="D34" s="5" t="s">
        <v>41</v>
      </c>
      <c r="E34" s="67" t="str">
        <f>IF(ISERROR(E33-G33),"TBD",E33/12)</f>
        <v>TBD</v>
      </c>
      <c r="F34" s="81"/>
      <c r="G34" s="10"/>
      <c r="H34" s="50" t="s">
        <v>54</v>
      </c>
      <c r="I34" s="68" t="str">
        <f>IF(E34="TBD","TBD",IF(AND(G10="Personal",G11="Yes"),E34,IF(AND(G15="Service",G14="1-4"),E34*0.6,IF(AND(G15="Service",G14="5+"),E34*0.4,IF(AND(G15="Product",G14=0),E34*0.6,IF(AND(G15="Product",G14="1-4"),E34*0.4,IF(AND(G15="Product",G14="5+"),E34*0.2,IF(AND(G15="Service",G14=0),E34*0.8,"Fill out all fields"))))))))</f>
        <v>TBD</v>
      </c>
      <c r="J34" s="16"/>
    </row>
    <row r="35" spans="2:10" ht="17.25" customHeight="1" x14ac:dyDescent="0.25">
      <c r="B35" s="3"/>
      <c r="C35" s="117" t="str">
        <f>IF(G12=12,"12 Months Bank Statements Selected: Do NOT fill out this section and use 12 MO Qualifying Income",IF(G12=24,"24 Months Bank Statements Selected: Fill out this section and use 24 MO Qualifying Income",""))</f>
        <v/>
      </c>
      <c r="D35" s="117"/>
      <c r="E35" s="117"/>
      <c r="F35" s="117"/>
      <c r="G35" s="117"/>
      <c r="H35" s="117"/>
      <c r="I35" s="117"/>
      <c r="J35" s="6"/>
    </row>
    <row r="36" spans="2:10" ht="18.75" customHeight="1" x14ac:dyDescent="0.25">
      <c r="B36" s="3"/>
      <c r="C36" s="139" t="s">
        <v>19</v>
      </c>
      <c r="D36" s="139"/>
      <c r="E36" s="139"/>
      <c r="F36" s="139"/>
      <c r="G36" s="139"/>
      <c r="H36" s="139"/>
      <c r="I36" s="155"/>
      <c r="J36" s="34"/>
    </row>
    <row r="37" spans="2:10" ht="48" customHeight="1" x14ac:dyDescent="0.25">
      <c r="B37" s="3"/>
      <c r="C37" s="92" t="s">
        <v>61</v>
      </c>
      <c r="D37" s="93"/>
      <c r="E37" s="101" t="s">
        <v>24</v>
      </c>
      <c r="F37" s="100" t="s">
        <v>67</v>
      </c>
      <c r="G37" s="101"/>
      <c r="H37" s="101"/>
      <c r="I37" s="101"/>
      <c r="J37" s="34"/>
    </row>
    <row r="38" spans="2:10" ht="15.75" customHeight="1" x14ac:dyDescent="0.25">
      <c r="B38" s="3"/>
      <c r="C38" s="94"/>
      <c r="D38" s="95"/>
      <c r="E38" s="101"/>
      <c r="F38" s="102" t="s">
        <v>26</v>
      </c>
      <c r="G38" s="102"/>
      <c r="H38" s="96" t="s">
        <v>25</v>
      </c>
      <c r="I38" s="97"/>
      <c r="J38" s="34"/>
    </row>
    <row r="39" spans="2:10" ht="15.95" customHeight="1" x14ac:dyDescent="0.3">
      <c r="B39" s="3"/>
      <c r="C39" s="103" t="str">
        <f>IF(G12=12,"N/A",IF(C31="TBD","TBD",IF(C31&lt;&gt;"",(EDATE($G$16,-12)),"")))</f>
        <v>TBD</v>
      </c>
      <c r="D39" s="103"/>
      <c r="E39" s="63"/>
      <c r="F39" s="98"/>
      <c r="G39" s="98"/>
      <c r="H39" s="98"/>
      <c r="I39" s="98"/>
      <c r="J39" s="4"/>
    </row>
    <row r="40" spans="2:10" ht="15.95" customHeight="1" x14ac:dyDescent="0.3">
      <c r="B40" s="3"/>
      <c r="C40" s="104" t="str">
        <f>IF(G12=12,"N/A",IF(C39="TBD","TBD",IF(C39&lt;&gt;"",(EDATE($G$16,-13)),"")))</f>
        <v>TBD</v>
      </c>
      <c r="D40" s="104"/>
      <c r="E40" s="62"/>
      <c r="F40" s="99"/>
      <c r="G40" s="99"/>
      <c r="H40" s="99"/>
      <c r="I40" s="99"/>
      <c r="J40" s="4"/>
    </row>
    <row r="41" spans="2:10" ht="15.95" customHeight="1" x14ac:dyDescent="0.3">
      <c r="B41" s="3"/>
      <c r="C41" s="103" t="str">
        <f>IF(G12=12,"N/A",IF(C40="TBD","TBD",IF(C40&lt;&gt;"",(EDATE($G$16,-14)),"")))</f>
        <v>TBD</v>
      </c>
      <c r="D41" s="103"/>
      <c r="E41" s="63"/>
      <c r="F41" s="98"/>
      <c r="G41" s="98"/>
      <c r="H41" s="98"/>
      <c r="I41" s="98"/>
      <c r="J41" s="4"/>
    </row>
    <row r="42" spans="2:10" ht="15.95" customHeight="1" x14ac:dyDescent="0.3">
      <c r="B42" s="3"/>
      <c r="C42" s="104" t="str">
        <f>IF(G12=12,"N/A",IF(C41="TBD","TBD",IF(C41&lt;&gt;"",(EDATE($G$16,-15)),"")))</f>
        <v>TBD</v>
      </c>
      <c r="D42" s="104"/>
      <c r="E42" s="62"/>
      <c r="F42" s="99"/>
      <c r="G42" s="99"/>
      <c r="H42" s="99"/>
      <c r="I42" s="99"/>
      <c r="J42" s="4"/>
    </row>
    <row r="43" spans="2:10" ht="15.95" customHeight="1" x14ac:dyDescent="0.3">
      <c r="B43" s="3"/>
      <c r="C43" s="103" t="str">
        <f>IF(G12=12,"N/A",IF(C42="TBD","TBD",IF(C42&lt;&gt;"",(EDATE($G$16,-16)),"")))</f>
        <v>TBD</v>
      </c>
      <c r="D43" s="103"/>
      <c r="E43" s="63"/>
      <c r="F43" s="98"/>
      <c r="G43" s="98"/>
      <c r="H43" s="98"/>
      <c r="I43" s="98"/>
      <c r="J43" s="4"/>
    </row>
    <row r="44" spans="2:10" ht="15.95" customHeight="1" x14ac:dyDescent="0.3">
      <c r="B44" s="3"/>
      <c r="C44" s="105" t="str">
        <f>IF(G12=12,"N/A",IF(C43="TBD","TBD",IF(C43&lt;&gt;"",(EDATE($G$16,-17)),"")))</f>
        <v>TBD</v>
      </c>
      <c r="D44" s="105"/>
      <c r="E44" s="62"/>
      <c r="F44" s="99"/>
      <c r="G44" s="99"/>
      <c r="H44" s="99"/>
      <c r="I44" s="99"/>
      <c r="J44" s="4"/>
    </row>
    <row r="45" spans="2:10" ht="15.95" customHeight="1" x14ac:dyDescent="0.3">
      <c r="B45" s="3"/>
      <c r="C45" s="103" t="str">
        <f>IF(G12=12,"N/A",IF(C44="TBD","TBD",IF(C44&lt;&gt;"",(EDATE($G$16,-18)),"")))</f>
        <v>TBD</v>
      </c>
      <c r="D45" s="103"/>
      <c r="E45" s="63"/>
      <c r="F45" s="98"/>
      <c r="G45" s="98"/>
      <c r="H45" s="98"/>
      <c r="I45" s="98"/>
      <c r="J45" s="4"/>
    </row>
    <row r="46" spans="2:10" ht="15.95" customHeight="1" x14ac:dyDescent="0.3">
      <c r="B46" s="3"/>
      <c r="C46" s="104" t="str">
        <f>IF(G12=12,"N/A",IF(C45="TBD","TBD",IF(C45&lt;&gt;"",(EDATE($G$16,-19)),"")))</f>
        <v>TBD</v>
      </c>
      <c r="D46" s="104"/>
      <c r="E46" s="62"/>
      <c r="F46" s="99"/>
      <c r="G46" s="99"/>
      <c r="H46" s="99"/>
      <c r="I46" s="99"/>
      <c r="J46" s="4"/>
    </row>
    <row r="47" spans="2:10" ht="15.95" customHeight="1" x14ac:dyDescent="0.3">
      <c r="B47" s="3"/>
      <c r="C47" s="103" t="str">
        <f>IF(G12=12,"N/A",IF(C46="TBD","TBD",IF(C46&lt;&gt;"",(EDATE($G$16,-20)),"")))</f>
        <v>TBD</v>
      </c>
      <c r="D47" s="103"/>
      <c r="E47" s="63"/>
      <c r="F47" s="98"/>
      <c r="G47" s="98"/>
      <c r="H47" s="98"/>
      <c r="I47" s="98"/>
      <c r="J47" s="4"/>
    </row>
    <row r="48" spans="2:10" ht="15.95" customHeight="1" x14ac:dyDescent="0.3">
      <c r="B48" s="3"/>
      <c r="C48" s="104" t="str">
        <f>IF(G12=12,"N/A",IF(C47="TBD","TBD",IF(C47&lt;&gt;"",(EDATE($G$16,-21)),"")))</f>
        <v>TBD</v>
      </c>
      <c r="D48" s="104"/>
      <c r="E48" s="62"/>
      <c r="F48" s="99"/>
      <c r="G48" s="99"/>
      <c r="H48" s="99"/>
      <c r="I48" s="99"/>
      <c r="J48" s="4"/>
    </row>
    <row r="49" spans="2:12" ht="15.95" customHeight="1" x14ac:dyDescent="0.3">
      <c r="B49" s="3"/>
      <c r="C49" s="103" t="str">
        <f>IF(G12=12,"N/A",IF(C48="TBD","TBD",IF(C48&lt;&gt;"",(EDATE($G$16,-22)),"")))</f>
        <v>TBD</v>
      </c>
      <c r="D49" s="103"/>
      <c r="E49" s="63"/>
      <c r="F49" s="98"/>
      <c r="G49" s="98"/>
      <c r="H49" s="98"/>
      <c r="I49" s="98"/>
      <c r="J49" s="4"/>
    </row>
    <row r="50" spans="2:12" ht="15.95" customHeight="1" x14ac:dyDescent="0.3">
      <c r="B50" s="3"/>
      <c r="C50" s="104" t="str">
        <f>IF(G12=12,"N/A",IF(C49="TBD","TBD",IF(C49&lt;&gt;"",(EDATE($G$16,-23)),"")))</f>
        <v>TBD</v>
      </c>
      <c r="D50" s="104"/>
      <c r="E50" s="62"/>
      <c r="F50" s="99"/>
      <c r="G50" s="99"/>
      <c r="H50" s="99"/>
      <c r="I50" s="99"/>
      <c r="J50" s="4"/>
    </row>
    <row r="51" spans="2:12" s="14" customFormat="1" ht="18.75" customHeight="1" x14ac:dyDescent="0.3">
      <c r="B51" s="52"/>
      <c r="C51" s="81"/>
      <c r="D51" s="5" t="s">
        <v>2</v>
      </c>
      <c r="E51" s="66" t="str">
        <f>IF((COUNTA(E39:E50))=12,SUM(E39:E50),"TBD")</f>
        <v>TBD</v>
      </c>
      <c r="F51" s="81"/>
      <c r="G51" s="65">
        <f>SUM(G39:G50)</f>
        <v>0</v>
      </c>
      <c r="H51" s="15"/>
      <c r="I51" s="81"/>
      <c r="J51" s="16"/>
    </row>
    <row r="52" spans="2:12" s="14" customFormat="1" ht="15.95" customHeight="1" x14ac:dyDescent="0.3">
      <c r="B52" s="52"/>
      <c r="C52" s="81"/>
      <c r="D52" s="5" t="s">
        <v>27</v>
      </c>
      <c r="E52" s="66" t="str">
        <f>IF(ISERROR(E51-G51),"TBD",((E51-G51)*(G13/100)))</f>
        <v>TBD</v>
      </c>
      <c r="F52" s="81"/>
      <c r="G52" s="10"/>
      <c r="H52" s="15"/>
      <c r="I52" s="81"/>
      <c r="J52" s="16"/>
      <c r="K52" s="156"/>
    </row>
    <row r="53" spans="2:12" s="14" customFormat="1" ht="24" customHeight="1" x14ac:dyDescent="0.3">
      <c r="B53" s="52"/>
      <c r="C53" s="81"/>
      <c r="D53" s="5" t="s">
        <v>40</v>
      </c>
      <c r="E53" s="74" t="str">
        <f>IF(ISERROR(E52-G52),"TBD",(E33+E52)/24)</f>
        <v>TBD</v>
      </c>
      <c r="F53" s="81"/>
      <c r="G53" s="10"/>
      <c r="H53" s="50" t="s">
        <v>55</v>
      </c>
      <c r="I53" s="75" t="str">
        <f>IF(C35="12 Months Bank Statements Selected: Do NOT fill out this section and use 12 MO Qualifying Income","N/A",IF(E53="TBD","TBD",IF(AND(G10="Personal",G11="Yes"),E53,IF(AND(G15="Service",G14="1-4"),E53*0.6,IF(AND(G15="Service",G14="5+"),E53*0.4,IF(AND(G15="Product",G14=0),E53*0.6,IF(AND(G15="Product",G14="1-4"),E53*0.4,IF(AND(G15="Product",G14="5+"),E53*0.2,IF(AND(G15="Service",G14=0),E53*0.8,"Fill out all fields")))))))))</f>
        <v>TBD</v>
      </c>
      <c r="J53" s="16"/>
      <c r="K53" s="156"/>
    </row>
    <row r="54" spans="2:12" s="14" customFormat="1" ht="24" customHeight="1" x14ac:dyDescent="0.3">
      <c r="B54" s="52"/>
      <c r="C54" s="81"/>
      <c r="D54" s="71"/>
      <c r="E54" s="76"/>
      <c r="F54" s="70"/>
      <c r="G54" s="72"/>
      <c r="H54" s="73"/>
      <c r="I54" s="76"/>
      <c r="J54" s="16"/>
      <c r="K54" s="11"/>
    </row>
    <row r="55" spans="2:12" s="14" customFormat="1" ht="35.25" customHeight="1" x14ac:dyDescent="0.25">
      <c r="B55" s="52"/>
      <c r="C55" s="118" t="s">
        <v>69</v>
      </c>
      <c r="D55" s="119"/>
      <c r="E55" s="119"/>
      <c r="F55" s="119"/>
      <c r="G55" s="119"/>
      <c r="H55" s="119"/>
      <c r="I55" s="120"/>
      <c r="J55" s="16"/>
      <c r="K55" s="11"/>
    </row>
    <row r="56" spans="2:12" s="14" customFormat="1" ht="24" customHeight="1" x14ac:dyDescent="0.25">
      <c r="B56" s="52"/>
      <c r="C56" s="89" t="s">
        <v>66</v>
      </c>
      <c r="D56" s="90"/>
      <c r="E56" s="90"/>
      <c r="F56" s="90"/>
      <c r="G56" s="90"/>
      <c r="H56" s="90"/>
      <c r="I56" s="91"/>
      <c r="J56" s="16"/>
      <c r="K56" s="11"/>
    </row>
    <row r="57" spans="2:12" ht="26.25" customHeight="1" x14ac:dyDescent="0.25">
      <c r="B57" s="3"/>
      <c r="C57" s="1"/>
      <c r="D57" s="40"/>
      <c r="E57" s="40"/>
      <c r="F57" s="1"/>
      <c r="G57" s="1"/>
      <c r="H57" s="1"/>
      <c r="I57" s="1"/>
      <c r="J57" s="4"/>
    </row>
    <row r="58" spans="2:12" ht="26.25" customHeight="1" x14ac:dyDescent="0.3">
      <c r="B58" s="3"/>
      <c r="C58" s="61" t="s">
        <v>68</v>
      </c>
      <c r="D58" s="61"/>
      <c r="E58" s="45"/>
      <c r="F58" s="45"/>
      <c r="G58" s="45"/>
      <c r="H58" s="45"/>
      <c r="I58" s="45"/>
      <c r="J58" s="4"/>
    </row>
    <row r="59" spans="2:12" x14ac:dyDescent="0.25">
      <c r="B59" s="35"/>
      <c r="C59" s="112" t="s">
        <v>48</v>
      </c>
      <c r="D59" s="112"/>
      <c r="E59" s="112"/>
      <c r="F59" s="112"/>
      <c r="G59" s="112"/>
      <c r="H59" s="112"/>
      <c r="I59" s="112"/>
      <c r="J59" s="38"/>
      <c r="K59" s="39"/>
    </row>
    <row r="60" spans="2:12" ht="17.25" customHeight="1" x14ac:dyDescent="0.25">
      <c r="B60" s="35"/>
      <c r="C60" s="77" t="s">
        <v>65</v>
      </c>
      <c r="D60" s="77"/>
      <c r="E60" s="78">
        <v>0</v>
      </c>
      <c r="F60" s="122" t="s">
        <v>46</v>
      </c>
      <c r="G60" s="122"/>
      <c r="H60" s="122"/>
      <c r="I60" s="78" t="s">
        <v>43</v>
      </c>
      <c r="J60" s="38"/>
      <c r="K60" s="39"/>
      <c r="L60" s="1"/>
    </row>
    <row r="61" spans="2:12" x14ac:dyDescent="0.25">
      <c r="B61" s="35"/>
      <c r="C61" s="77" t="s">
        <v>44</v>
      </c>
      <c r="D61" s="77"/>
      <c r="E61" s="79">
        <v>0.2</v>
      </c>
      <c r="F61" s="121">
        <v>0.4</v>
      </c>
      <c r="G61" s="121"/>
      <c r="H61" s="121"/>
      <c r="I61" s="79">
        <v>0.6</v>
      </c>
      <c r="J61" s="38"/>
      <c r="K61" s="39"/>
      <c r="L61" s="1"/>
    </row>
    <row r="62" spans="2:12" x14ac:dyDescent="0.25">
      <c r="B62" s="35"/>
      <c r="C62" s="77" t="s">
        <v>45</v>
      </c>
      <c r="D62" s="77"/>
      <c r="E62" s="79">
        <v>0.4</v>
      </c>
      <c r="F62" s="121">
        <v>0.6</v>
      </c>
      <c r="G62" s="121"/>
      <c r="H62" s="121"/>
      <c r="I62" s="79">
        <v>0.8</v>
      </c>
      <c r="J62" s="38"/>
      <c r="K62" s="39"/>
    </row>
    <row r="63" spans="2:12" ht="24" customHeight="1" thickBot="1" x14ac:dyDescent="0.3">
      <c r="B63" s="35"/>
      <c r="C63" s="109" t="s">
        <v>70</v>
      </c>
      <c r="D63" s="109"/>
      <c r="E63" s="109"/>
      <c r="F63" s="49"/>
      <c r="G63" s="49"/>
      <c r="H63" s="49"/>
      <c r="I63" s="49"/>
      <c r="J63" s="38"/>
      <c r="K63" s="39"/>
    </row>
    <row r="64" spans="2:12" ht="75" customHeight="1" thickBot="1" x14ac:dyDescent="0.3">
      <c r="B64" s="35"/>
      <c r="C64" s="106"/>
      <c r="D64" s="107"/>
      <c r="E64" s="107"/>
      <c r="F64" s="107"/>
      <c r="G64" s="107"/>
      <c r="H64" s="107"/>
      <c r="I64" s="108"/>
      <c r="J64" s="38"/>
      <c r="K64" s="39"/>
    </row>
    <row r="65" spans="2:11" ht="15" customHeight="1" x14ac:dyDescent="0.25">
      <c r="B65" s="35"/>
      <c r="C65" s="87" t="s">
        <v>71</v>
      </c>
      <c r="D65" s="87"/>
      <c r="E65" s="87"/>
      <c r="F65" s="87"/>
      <c r="G65" s="87"/>
      <c r="H65" s="87"/>
      <c r="I65" s="87"/>
      <c r="J65" s="38"/>
      <c r="K65" s="39"/>
    </row>
    <row r="66" spans="2:11" x14ac:dyDescent="0.25">
      <c r="B66" s="35"/>
      <c r="C66" s="88"/>
      <c r="D66" s="88"/>
      <c r="E66" s="88"/>
      <c r="F66" s="88"/>
      <c r="G66" s="88"/>
      <c r="H66" s="88"/>
      <c r="I66" s="88"/>
      <c r="J66" s="38"/>
      <c r="K66" s="39"/>
    </row>
    <row r="67" spans="2:11" x14ac:dyDescent="0.25">
      <c r="B67" s="3"/>
      <c r="C67" s="88"/>
      <c r="D67" s="88"/>
      <c r="E67" s="88"/>
      <c r="F67" s="88"/>
      <c r="G67" s="88"/>
      <c r="H67" s="88"/>
      <c r="I67" s="88"/>
      <c r="J67" s="4"/>
    </row>
    <row r="68" spans="2:11" x14ac:dyDescent="0.25">
      <c r="B68" s="3"/>
      <c r="C68" s="88"/>
      <c r="D68" s="88"/>
      <c r="E68" s="88"/>
      <c r="F68" s="88"/>
      <c r="G68" s="88"/>
      <c r="H68" s="88"/>
      <c r="I68" s="88"/>
      <c r="J68" s="4"/>
    </row>
    <row r="69" spans="2:11" x14ac:dyDescent="0.25">
      <c r="B69" s="3"/>
      <c r="C69" s="1"/>
      <c r="D69" s="40"/>
      <c r="E69" s="40"/>
      <c r="F69" s="1"/>
      <c r="G69" s="1"/>
      <c r="H69" s="1"/>
      <c r="I69" s="1"/>
      <c r="J69" s="4"/>
    </row>
    <row r="70" spans="2:11" ht="15.75" thickBot="1" x14ac:dyDescent="0.3">
      <c r="B70" s="41"/>
      <c r="C70" s="42"/>
      <c r="D70" s="43"/>
      <c r="E70" s="43"/>
      <c r="F70" s="42"/>
      <c r="G70" s="42"/>
      <c r="H70" s="42"/>
      <c r="I70" s="42"/>
      <c r="J70" s="44"/>
    </row>
  </sheetData>
  <sheetProtection selectLockedCells="1"/>
  <mergeCells count="114">
    <mergeCell ref="K52:K53"/>
    <mergeCell ref="C24:D24"/>
    <mergeCell ref="C25:D25"/>
    <mergeCell ref="C26:D26"/>
    <mergeCell ref="C27:D27"/>
    <mergeCell ref="C28:D28"/>
    <mergeCell ref="C29:D29"/>
    <mergeCell ref="C30:D30"/>
    <mergeCell ref="C31:D31"/>
    <mergeCell ref="C36:I36"/>
    <mergeCell ref="C39:D39"/>
    <mergeCell ref="C40:D40"/>
    <mergeCell ref="C41:D41"/>
    <mergeCell ref="H30:I30"/>
    <mergeCell ref="F28:G28"/>
    <mergeCell ref="F29:G29"/>
    <mergeCell ref="F50:G50"/>
    <mergeCell ref="H28:I28"/>
    <mergeCell ref="F40:G40"/>
    <mergeCell ref="C46:D46"/>
    <mergeCell ref="C4:I4"/>
    <mergeCell ref="C5:D5"/>
    <mergeCell ref="C6:D6"/>
    <mergeCell ref="H6:I6"/>
    <mergeCell ref="H5:I5"/>
    <mergeCell ref="E37:E38"/>
    <mergeCell ref="E18:E19"/>
    <mergeCell ref="C20:D20"/>
    <mergeCell ref="C7:I7"/>
    <mergeCell ref="G9:I9"/>
    <mergeCell ref="G16:I16"/>
    <mergeCell ref="G10:I10"/>
    <mergeCell ref="G12:I12"/>
    <mergeCell ref="G13:I13"/>
    <mergeCell ref="G8:I8"/>
    <mergeCell ref="G15:I15"/>
    <mergeCell ref="G14:I14"/>
    <mergeCell ref="G11:I11"/>
    <mergeCell ref="C18:D19"/>
    <mergeCell ref="C21:D21"/>
    <mergeCell ref="C17:I17"/>
    <mergeCell ref="C22:D22"/>
    <mergeCell ref="C23:D23"/>
    <mergeCell ref="H29:I29"/>
    <mergeCell ref="F60:H60"/>
    <mergeCell ref="F61:H61"/>
    <mergeCell ref="F18:I18"/>
    <mergeCell ref="F19:G19"/>
    <mergeCell ref="F20:G20"/>
    <mergeCell ref="F21:G21"/>
    <mergeCell ref="F22:G22"/>
    <mergeCell ref="F23:G23"/>
    <mergeCell ref="F24:G24"/>
    <mergeCell ref="F25:G25"/>
    <mergeCell ref="F27:G27"/>
    <mergeCell ref="F30:G30"/>
    <mergeCell ref="F26:G26"/>
    <mergeCell ref="F31:G31"/>
    <mergeCell ref="H20:I20"/>
    <mergeCell ref="H21:I21"/>
    <mergeCell ref="H22:I22"/>
    <mergeCell ref="H23:I23"/>
    <mergeCell ref="H24:I24"/>
    <mergeCell ref="H25:I25"/>
    <mergeCell ref="H26:I26"/>
    <mergeCell ref="H27:I27"/>
    <mergeCell ref="C63:E63"/>
    <mergeCell ref="E5:F5"/>
    <mergeCell ref="E6:F6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C59:I59"/>
    <mergeCell ref="H31:I31"/>
    <mergeCell ref="D12:E12"/>
    <mergeCell ref="C8:D8"/>
    <mergeCell ref="C35:I35"/>
    <mergeCell ref="C55:I55"/>
    <mergeCell ref="F39:G39"/>
    <mergeCell ref="H19:I19"/>
    <mergeCell ref="F62:H62"/>
    <mergeCell ref="C65:I68"/>
    <mergeCell ref="C56:I56"/>
    <mergeCell ref="C37:D38"/>
    <mergeCell ref="H38:I38"/>
    <mergeCell ref="F45:G45"/>
    <mergeCell ref="F46:G46"/>
    <mergeCell ref="F47:G47"/>
    <mergeCell ref="F48:G48"/>
    <mergeCell ref="F49:G49"/>
    <mergeCell ref="F41:G41"/>
    <mergeCell ref="F37:I37"/>
    <mergeCell ref="F38:G38"/>
    <mergeCell ref="F42:G42"/>
    <mergeCell ref="F43:G43"/>
    <mergeCell ref="F44:G44"/>
    <mergeCell ref="C47:D47"/>
    <mergeCell ref="C48:D48"/>
    <mergeCell ref="C49:D49"/>
    <mergeCell ref="C50:D50"/>
    <mergeCell ref="C42:D42"/>
    <mergeCell ref="C43:D43"/>
    <mergeCell ref="C44:D44"/>
    <mergeCell ref="C45:D45"/>
    <mergeCell ref="C64:I64"/>
  </mergeCells>
  <dataValidations xWindow="869" yWindow="449" count="5">
    <dataValidation type="date" allowBlank="1" showInputMessage="1" showErrorMessage="1" errorTitle="Error" error="Please enter a valid end date." promptTitle="End Date" prompt="Please enter date in format (xx/xx/xxxx)" sqref="G16:I16">
      <formula1>1</formula1>
      <formula2>44562</formula2>
    </dataValidation>
    <dataValidation type="list" allowBlank="1" showInputMessage="1" showErrorMessage="1" sqref="G16:I16">
      <formula1>#REF!</formula1>
    </dataValidation>
    <dataValidation type="decimal" operator="lessThan" allowBlank="1" showInputMessage="1" showErrorMessage="1" errorTitle="Error" error="Please enter a numerical value for this month's deposit." sqref="E20:E31 E39:E50">
      <formula1>1000000000</formula1>
    </dataValidation>
    <dataValidation type="whole" allowBlank="1" showInputMessage="1" showErrorMessage="1" errorTitle="Error" error="Enter a value between 50-100." promptTitle="Percentage of Ownership" prompt="Please enter percentage as whole number (ex: 70% ownership = &quot;70&quot;)_x000a__x000a_&lt;50% considered case by case" sqref="G13:I13">
      <formula1>25</formula1>
      <formula2>100</formula2>
    </dataValidation>
    <dataValidation allowBlank="1" errorTitle="Error" error="Enter a value between 0-100." promptTitle="Percentage of Ownership" prompt="Please enter percentage as whole number (ex: 70% ownership = &quot;70&quot;)_x000a__x000a_&lt;50% considered case by case" sqref="F20 F51:F55 E5:E6 F32:F34 F1:F3 F39 F8:F16 F58 F60:F63 F69:F1048576 H39"/>
  </dataValidations>
  <pageMargins left="0" right="0" top="0" bottom="0" header="0.3" footer="0.3"/>
  <pageSetup scale="58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69" yWindow="449" count="6">
        <x14:dataValidation type="list" allowBlank="1" showInputMessage="1" showErrorMessage="1" errorTitle="Error" error="Press &quot;Cancel&quot; and use dropdown menu.">
          <x14:formula1>
            <xm:f>Admin!$B$33:$B$34</xm:f>
          </x14:formula1>
          <xm:sqref>G12:I12</xm:sqref>
        </x14:dataValidation>
        <x14:dataValidation type="list" allowBlank="1" showInputMessage="1" showErrorMessage="1" errorTitle="Error" error="Press &quot;Cancel&quot; and use dropdown menu to make selection.">
          <x14:formula1>
            <xm:f>Admin!$B$33:$B$34</xm:f>
          </x14:formula1>
          <xm:sqref>G12:I12</xm:sqref>
        </x14:dataValidation>
        <x14:dataValidation type="list" allowBlank="1" showInputMessage="1" showErrorMessage="1" errorTitle="Error" error="Please use the dropdown menu to select &quot;Business&quot; or &quot;Personal&quot;">
          <x14:formula1>
            <xm:f>Dropdown!$B$2:$B$3</xm:f>
          </x14:formula1>
          <xm:sqref>G10:I10</xm:sqref>
        </x14:dataValidation>
        <x14:dataValidation type="list" allowBlank="1" showInputMessage="1" showErrorMessage="1" errorTitle="Error" error="Press &quot;Cancel&quot; and use dropdown menu.">
          <x14:formula1>
            <xm:f>Admin!$B$26:$B$28</xm:f>
          </x14:formula1>
          <xm:sqref>G14:I14</xm:sqref>
        </x14:dataValidation>
        <x14:dataValidation type="list" allowBlank="1" showErrorMessage="1" errorTitle="Error" error="Press &quot;Cancel&quot; and use dropdown menu." promptTitle="Percentage of Ownership" prompt="Please enter percentage as whole number (ex: 70% ownership = &quot;70&quot;)">
          <x14:formula1>
            <xm:f>Admin!$B$30:$B$31</xm:f>
          </x14:formula1>
          <xm:sqref>G15:I15</xm:sqref>
        </x14:dataValidation>
        <x14:dataValidation type="list" allowBlank="1" showInputMessage="1" showErrorMessage="1" errorTitle="Error" error="Press cancel and use the dropdown menu to select &quot;Yes&quot; or &quot;No&quot;_x000a_">
          <x14:formula1>
            <xm:f>Admin!$B$14:$B$15</xm:f>
          </x14:formula1>
          <xm:sqref>G11:I11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G13" sqref="G13"/>
    </sheetView>
  </sheetViews>
  <sheetFormatPr defaultRowHeight="15" x14ac:dyDescent="0.25"/>
  <cols>
    <col min="2" max="2" width="13.42578125" customWidth="1"/>
  </cols>
  <sheetData>
    <row r="2" spans="2:2" x14ac:dyDescent="0.25">
      <c r="B2" t="s">
        <v>0</v>
      </c>
    </row>
    <row r="3" spans="2:2" x14ac:dyDescent="0.25">
      <c r="B3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B2:N34"/>
  <sheetViews>
    <sheetView zoomScale="85" zoomScaleNormal="85" workbookViewId="0">
      <selection activeCell="D30" sqref="D30"/>
    </sheetView>
  </sheetViews>
  <sheetFormatPr defaultColWidth="9.140625" defaultRowHeight="14.25" x14ac:dyDescent="0.25"/>
  <cols>
    <col min="1" max="1" width="2.7109375" style="7" customWidth="1"/>
    <col min="2" max="2" width="12.5703125" style="7" customWidth="1"/>
    <col min="3" max="4" width="9.140625" style="7"/>
    <col min="5" max="5" width="119.28515625" style="7" bestFit="1" customWidth="1"/>
    <col min="6" max="6" width="114" style="7" bestFit="1" customWidth="1"/>
    <col min="7" max="7" width="9.140625" style="7"/>
    <col min="8" max="11" width="33.5703125" style="7" customWidth="1"/>
    <col min="12" max="12" width="9.140625" style="7"/>
    <col min="13" max="13" width="82.85546875" style="7" bestFit="1" customWidth="1"/>
    <col min="14" max="16384" width="9.140625" style="7"/>
  </cols>
  <sheetData>
    <row r="2" spans="2:14" x14ac:dyDescent="0.25">
      <c r="B2" s="7" t="s">
        <v>3</v>
      </c>
      <c r="C2" s="7" t="s">
        <v>4</v>
      </c>
      <c r="D2" s="7" t="s">
        <v>7</v>
      </c>
      <c r="E2" s="7" t="s">
        <v>8</v>
      </c>
      <c r="F2" s="24" t="s">
        <v>9</v>
      </c>
      <c r="H2" s="7" t="s">
        <v>29</v>
      </c>
      <c r="I2" s="7" t="s">
        <v>30</v>
      </c>
      <c r="J2" s="26"/>
      <c r="K2" s="27" t="s">
        <v>31</v>
      </c>
    </row>
    <row r="3" spans="2:14" ht="99.75" x14ac:dyDescent="0.25">
      <c r="B3" s="7" t="s">
        <v>0</v>
      </c>
      <c r="C3" s="7">
        <v>12</v>
      </c>
      <c r="D3" s="7" t="s">
        <v>5</v>
      </c>
      <c r="E3" s="7" t="s">
        <v>15</v>
      </c>
      <c r="F3" s="23" t="str">
        <f>"An LOE from the borrower is required to explain why the income above is not within 10% of the bank statement deposits.
Please contact SGCP Scenario Desk to discuss further or request an exception."</f>
        <v>An LOE from the borrower is required to explain why the income above is not within 10% of the bank statement deposits.
Please contact SGCP Scenario Desk to discuss further or request an exception.</v>
      </c>
      <c r="H3" s="28" t="e">
        <f>ABS((AMD-#REF!/MosReq)/(#REF!/MosReq))</f>
        <v>#REF!</v>
      </c>
      <c r="I3" s="29" t="e">
        <f>ABS(AMD-#REF!/MosReq)/(#REF!/MosReq)</f>
        <v>#REF!</v>
      </c>
      <c r="J3" s="26" t="s">
        <v>32</v>
      </c>
      <c r="K3" s="23" t="str">
        <f>"An LOE from the borrower is required to explain why the income above is not within 10% of the bank statement deposits.
Please contact SGCP Scenario Desk to discuss further or request an exception."</f>
        <v>An LOE from the borrower is required to explain why the income above is not within 10% of the bank statement deposits.
Please contact SGCP Scenario Desk to discuss further or request an exception.</v>
      </c>
      <c r="M3" s="31"/>
      <c r="N3" s="32"/>
    </row>
    <row r="4" spans="2:14" ht="71.25" x14ac:dyDescent="0.25">
      <c r="B4" s="7" t="s">
        <v>1</v>
      </c>
      <c r="C4" s="7">
        <v>24</v>
      </c>
      <c r="D4" s="7" t="s">
        <v>6</v>
      </c>
      <c r="E4" s="7" t="s">
        <v>16</v>
      </c>
      <c r="F4" s="23" t="str">
        <f>"CONGRATULATIONS! The income above is within 10% of the bank statements deposits.
The amount of income you can use to qualify to the right."</f>
        <v>CONGRATULATIONS! The income above is within 10% of the bank statements deposits.
The amount of income you can use to qualify to the right.</v>
      </c>
      <c r="H4" s="7" t="str">
        <f>IF(ISERROR(IF(H3&lt;10%,"&lt;10%","&gt;10%")),"Error",(IF(H3&lt;10%,"&lt;10%","&gt;10%")))</f>
        <v>Error</v>
      </c>
      <c r="I4" s="7" t="str">
        <f>IF(ISERROR(IF(I3&lt;10%,"&lt;10%","&gt;10%")),"Error",(IF(I3&lt;10%,"&lt;10%","&gt;10%")))</f>
        <v>Error</v>
      </c>
      <c r="J4" s="30" t="s">
        <v>33</v>
      </c>
      <c r="K4" s="23" t="str">
        <f>"CONGRATULATIONS! The income above is within 10% of the bank statements deposits.
The amount of income you can use to qualify to the right."</f>
        <v>CONGRATULATIONS! The income above is within 10% of the bank statements deposits.
The amount of income you can use to qualify to the right.</v>
      </c>
    </row>
    <row r="5" spans="2:14" ht="57" x14ac:dyDescent="0.25">
      <c r="E5" s="7" t="s">
        <v>35</v>
      </c>
      <c r="F5" s="23" t="s">
        <v>10</v>
      </c>
      <c r="J5" s="26" t="s">
        <v>34</v>
      </c>
      <c r="K5" s="23" t="s">
        <v>10</v>
      </c>
    </row>
    <row r="9" spans="2:14" x14ac:dyDescent="0.25">
      <c r="D9" s="7" t="s">
        <v>11</v>
      </c>
      <c r="E9" s="7" t="s">
        <v>12</v>
      </c>
    </row>
    <row r="10" spans="2:14" x14ac:dyDescent="0.25">
      <c r="D10" s="8">
        <f>COUNTA('Bank Statment Analysis'!E20:E31,'Bank Statment Analysis'!E40:E50,'Bank Statment Analysis'!#REF!)</f>
        <v>1</v>
      </c>
      <c r="E10" s="7" t="s">
        <v>13</v>
      </c>
    </row>
    <row r="11" spans="2:14" x14ac:dyDescent="0.25">
      <c r="E11" s="7" t="s">
        <v>14</v>
      </c>
    </row>
    <row r="14" spans="2:14" x14ac:dyDescent="0.25">
      <c r="B14" s="7" t="s">
        <v>5</v>
      </c>
    </row>
    <row r="15" spans="2:14" x14ac:dyDescent="0.25">
      <c r="B15" s="7" t="s">
        <v>6</v>
      </c>
    </row>
    <row r="18" spans="2:5" x14ac:dyDescent="0.25">
      <c r="B18" s="7" t="s">
        <v>17</v>
      </c>
      <c r="E18" s="7" t="s">
        <v>0</v>
      </c>
    </row>
    <row r="19" spans="2:5" x14ac:dyDescent="0.25">
      <c r="E19" s="7" t="e">
        <f>IF(AND('Bank Statment Analysis'!#REF!="Yes", 'Bank Statment Analysis'!#REF! = "No"), "Personal", "")</f>
        <v>#REF!</v>
      </c>
    </row>
    <row r="20" spans="2:5" x14ac:dyDescent="0.25">
      <c r="B20" s="7" t="s">
        <v>20</v>
      </c>
    </row>
    <row r="21" spans="2:5" x14ac:dyDescent="0.25">
      <c r="B21" s="7" t="s">
        <v>21</v>
      </c>
    </row>
    <row r="22" spans="2:5" x14ac:dyDescent="0.25">
      <c r="B22" s="7" t="s">
        <v>28</v>
      </c>
    </row>
    <row r="23" spans="2:5" x14ac:dyDescent="0.25">
      <c r="B23" s="7" t="s">
        <v>22</v>
      </c>
    </row>
    <row r="24" spans="2:5" x14ac:dyDescent="0.25">
      <c r="B24" s="7" t="s">
        <v>23</v>
      </c>
    </row>
    <row r="26" spans="2:5" x14ac:dyDescent="0.25">
      <c r="B26" s="7">
        <v>0</v>
      </c>
    </row>
    <row r="27" spans="2:5" x14ac:dyDescent="0.25">
      <c r="B27" s="47" t="s">
        <v>50</v>
      </c>
    </row>
    <row r="28" spans="2:5" x14ac:dyDescent="0.25">
      <c r="B28" s="7" t="s">
        <v>43</v>
      </c>
    </row>
    <row r="30" spans="2:5" x14ac:dyDescent="0.25">
      <c r="B30" s="7" t="s">
        <v>52</v>
      </c>
    </row>
    <row r="31" spans="2:5" x14ac:dyDescent="0.25">
      <c r="B31" s="7" t="s">
        <v>53</v>
      </c>
    </row>
    <row r="33" spans="2:2" x14ac:dyDescent="0.25">
      <c r="B33" s="7">
        <v>12</v>
      </c>
    </row>
    <row r="34" spans="2:2" x14ac:dyDescent="0.25">
      <c r="B34" s="7">
        <v>24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Bank Statment Analysis</vt:lpstr>
      <vt:lpstr>Dropdown</vt:lpstr>
      <vt:lpstr>Sheet1</vt:lpstr>
      <vt:lpstr>Admin</vt:lpstr>
      <vt:lpstr>BExpStd</vt:lpstr>
      <vt:lpstr>BT</vt:lpstr>
      <vt:lpstr>DateRecentStatement</vt:lpstr>
      <vt:lpstr>Deposit1</vt:lpstr>
      <vt:lpstr>Deposit10</vt:lpstr>
      <vt:lpstr>Deposit11</vt:lpstr>
      <vt:lpstr>Deposit12</vt:lpstr>
      <vt:lpstr>Deposit2</vt:lpstr>
      <vt:lpstr>Deposit3</vt:lpstr>
      <vt:lpstr>Deposit4</vt:lpstr>
      <vt:lpstr>Deposit5</vt:lpstr>
      <vt:lpstr>Deposit6</vt:lpstr>
      <vt:lpstr>Deposit7</vt:lpstr>
      <vt:lpstr>Deposit8</vt:lpstr>
      <vt:lpstr>Deposit9</vt:lpstr>
      <vt:lpstr>DepositNotBus1</vt:lpstr>
      <vt:lpstr>DepositNotBus3</vt:lpstr>
      <vt:lpstr>Deposits24</vt:lpstr>
      <vt:lpstr>DepositsFirst12</vt:lpstr>
      <vt:lpstr>DepositsNotBus12</vt:lpstr>
      <vt:lpstr>DepositsNotBus24</vt:lpstr>
      <vt:lpstr>lstBType</vt:lpstr>
      <vt:lpstr>lstMos</vt:lpstr>
      <vt:lpstr>PgRq</vt:lpstr>
      <vt:lpstr>'Bank Statment Analysis'!Print_Area</vt:lpstr>
      <vt:lpstr>Result</vt:lpstr>
    </vt:vector>
  </TitlesOfParts>
  <Company>SG Capital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SGCP</dc:creator>
  <cp:lastModifiedBy>Kelly Blackburn</cp:lastModifiedBy>
  <cp:lastPrinted>2018-09-10T23:09:13Z</cp:lastPrinted>
  <dcterms:created xsi:type="dcterms:W3CDTF">2016-12-08T14:04:14Z</dcterms:created>
  <dcterms:modified xsi:type="dcterms:W3CDTF">2018-10-15T20:51:12Z</dcterms:modified>
</cp:coreProperties>
</file>