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cfps01\folders$\vacosta\Desktop\"/>
    </mc:Choice>
  </mc:AlternateContent>
  <bookViews>
    <workbookView xWindow="0" yWindow="0" windowWidth="28800" windowHeight="12210"/>
  </bookViews>
  <sheets>
    <sheet name="Asset Utilization" sheetId="1" r:id="rId1"/>
  </sheets>
  <externalReferences>
    <externalReference r:id="rId2"/>
  </externalReferences>
  <definedNames>
    <definedName name="A">#REF!</definedName>
    <definedName name="AES">'[1]STEP 3 - Income Analysis'!$G$15:$G$22,'[1]STEP 3 - Income Analysis'!$E$19:$E$22,'[1]STEP 3 - Income Analysis'!$G$13</definedName>
    <definedName name="AMD">#REF!</definedName>
    <definedName name="asdf">'Asset Utilization'!#REF!</definedName>
    <definedName name="asdfasdfasdf">#REF!</definedName>
    <definedName name="ASFWERW">#REF!</definedName>
    <definedName name="AUDate">'Asset Utilization'!$H$8</definedName>
    <definedName name="BBBBB">#REF!</definedName>
    <definedName name="BExpStd">[1]Admin!$D$3:$D$4</definedName>
    <definedName name="Borr">'Asset Utilization'!$E$4</definedName>
    <definedName name="BorrowerName">#REF!</definedName>
    <definedName name="BT">#REF!</definedName>
    <definedName name="BusExpinPer">#REF!</definedName>
    <definedName name="Businessname">#REF!</definedName>
    <definedName name="BusName">'Asset Utilization'!#REF!</definedName>
    <definedName name="CCCC">#REF!</definedName>
    <definedName name="CoreAsset">'[1]Admin AU'!$A$17:$A$20</definedName>
    <definedName name="d">#REF!,#REF!,#REF!</definedName>
    <definedName name="DateRecentStatement">#REF!</definedName>
    <definedName name="Dep">'Asset Utilization'!$E$18</definedName>
    <definedName name="depeight">'Asset Utilization'!$E$25</definedName>
    <definedName name="depfirst">'Asset Utilization'!$E$18:$E$29</definedName>
    <definedName name="depfive">'Asset Utilization'!$E$22</definedName>
    <definedName name="depfour">'Asset Utilization'!$E$21</definedName>
    <definedName name="depnine">'Asset Utilization'!$E$26</definedName>
    <definedName name="Deposit1">#REF!</definedName>
    <definedName name="Deposit10">#REF!</definedName>
    <definedName name="Deposit11">#REF!</definedName>
    <definedName name="Deposit12">#REF!</definedName>
    <definedName name="Deposit2">#REF!</definedName>
    <definedName name="Deposit3">#REF!</definedName>
    <definedName name="Deposit4">#REF!</definedName>
    <definedName name="Deposit5">#REF!</definedName>
    <definedName name="Deposit6">#REF!</definedName>
    <definedName name="Deposit7">#REF!</definedName>
    <definedName name="Deposit8">#REF!</definedName>
    <definedName name="Deposit9">#REF!</definedName>
    <definedName name="DepositNotBus1">#REF!</definedName>
    <definedName name="DepositNotBus2">#REF!</definedName>
    <definedName name="DepositNotBus3">#REF!</definedName>
    <definedName name="Deposits24">#REF!</definedName>
    <definedName name="DepositsFirst12">#REF!</definedName>
    <definedName name="DepositsNotBus12">#REF!</definedName>
    <definedName name="DepositsNotBus24">#REF!</definedName>
    <definedName name="Depositten">'Asset Utilization'!$E$27</definedName>
    <definedName name="depseven">'Asset Utilization'!$E$24</definedName>
    <definedName name="depsix">'Asset Utilization'!$E$23</definedName>
    <definedName name="depthree">'Asset Utilization'!$E$20</definedName>
    <definedName name="deptwentyfour">'Asset Utilization'!#REF!</definedName>
    <definedName name="deptwo">'Asset Utilization'!$E$19</definedName>
    <definedName name="DownPayment">'Asset Utilization'!$H$6</definedName>
    <definedName name="DSDF">#REF!</definedName>
    <definedName name="dsf">'Asset Utilization'!#REF!</definedName>
    <definedName name="E">#REF!</definedName>
    <definedName name="eleven">'Asset Utilization'!$E$28</definedName>
    <definedName name="empl">'Asset Utilization'!#REF!</definedName>
    <definedName name="Employees">#REF!</definedName>
    <definedName name="FFFFF">#REF!</definedName>
    <definedName name="GGGGGG">#REF!</definedName>
    <definedName name="goods">'Asset Utilization'!#REF!</definedName>
    <definedName name="GoodsorServices">#REF!</definedName>
    <definedName name="HHHHHH">#REF!</definedName>
    <definedName name="I">#REF!</definedName>
    <definedName name="JJJJJ">#REF!</definedName>
    <definedName name="KKKK">#REF!</definedName>
    <definedName name="larege">'Asset Utilization'!#REF!</definedName>
    <definedName name="LargeDeposits">#REF!</definedName>
    <definedName name="LLLLL">#REF!</definedName>
    <definedName name="LoanAmount">'Asset Utilization'!$H$4</definedName>
    <definedName name="LoanNumber">'Asset Utilization'!#REF!</definedName>
    <definedName name="MMMMM">#REF!</definedName>
    <definedName name="mo">'[1]Admin AU'!#REF!</definedName>
    <definedName name="MosReq">#REF!</definedName>
    <definedName name="NNNNN">#REF!</definedName>
    <definedName name="NotBusDeposit">'Asset Utilization'!$G$18</definedName>
    <definedName name="notbusthree">'Asset Utilization'!$G$20</definedName>
    <definedName name="notbustwelve">'Asset Utilization'!$G$18:$J$29</definedName>
    <definedName name="notbustwentyfour">'Asset Utilization'!#REF!</definedName>
    <definedName name="notbustwo">'Asset Utilization'!$G$19</definedName>
    <definedName name="notsufficientfunds">'Asset Utilization'!#REF!</definedName>
    <definedName name="NSF">#REF!</definedName>
    <definedName name="numberofmonths">'Asset Utilization'!#REF!</definedName>
    <definedName name="O">#REF!</definedName>
    <definedName name="own">'Asset Utilization'!$H$4</definedName>
    <definedName name="Ownership">#REF!</definedName>
    <definedName name="P">#REF!</definedName>
    <definedName name="page">'[1]Admin AU'!#REF!</definedName>
    <definedName name="personal">'Asset Utilization'!$H$6</definedName>
    <definedName name="PorB">#REF!</definedName>
    <definedName name="_xlnm.Print_Area" localSheetId="0">'Asset Utilization'!$A$1:$K$40</definedName>
    <definedName name="Q">#REF!</definedName>
    <definedName name="Rent">#REF!</definedName>
    <definedName name="rents">'Asset Utilization'!#REF!</definedName>
    <definedName name="RRRR">#REF!</definedName>
    <definedName name="S">#REF!</definedName>
    <definedName name="SDFADSFADSF">#REF!</definedName>
    <definedName name="SDFASDFWEREWR">#REF!</definedName>
    <definedName name="seperate">'Asset Utilization'!#REF!</definedName>
    <definedName name="Seperatebooks">#REF!</definedName>
    <definedName name="SSSDSDD">#REF!</definedName>
    <definedName name="transfer">'Asset Utilization'!#REF!</definedName>
    <definedName name="Transfers">#REF!</definedName>
    <definedName name="TTT">#REF!</definedName>
    <definedName name="twelve">'Asset Utilization'!$E$29</definedName>
    <definedName name="type">'[1]Admin AU'!#REF!</definedName>
    <definedName name="U">#REF!</definedName>
    <definedName name="VVVV">#REF!</definedName>
    <definedName name="W">#REF!</definedName>
    <definedName name="XCV">#REF!</definedName>
    <definedName name="XXXXX">#REF!</definedName>
    <definedName name="XZCDFEW">#REF!</definedName>
    <definedName name="YYYY">#REF!</definedName>
    <definedName name="ZZZZZZ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H10" i="1"/>
  <c r="L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H30" i="1"/>
  <c r="J30" i="1" s="1"/>
  <c r="F31" i="1"/>
  <c r="D36" i="1"/>
  <c r="E10" i="1" l="1"/>
  <c r="I34" i="1"/>
  <c r="G36" i="1"/>
  <c r="G30" i="1"/>
  <c r="I30" i="1"/>
  <c r="D38" i="1" s="1"/>
  <c r="G38" i="1" l="1"/>
</calcChain>
</file>

<file path=xl/sharedStrings.xml><?xml version="1.0" encoding="utf-8"?>
<sst xmlns="http://schemas.openxmlformats.org/spreadsheetml/2006/main" count="31" uniqueCount="28">
  <si>
    <t>2.</t>
  </si>
  <si>
    <t>1.</t>
  </si>
  <si>
    <t>Are they met?</t>
  </si>
  <si>
    <t xml:space="preserve"> </t>
  </si>
  <si>
    <t>Qualifying Monthly Income (Assets/120)</t>
  </si>
  <si>
    <t>Program Requirements:</t>
  </si>
  <si>
    <t>RESULTS</t>
  </si>
  <si>
    <t>Total</t>
  </si>
  <si>
    <t>Qualified Assets</t>
  </si>
  <si>
    <t>Net Assets</t>
  </si>
  <si>
    <t>$ Using for Closing Costs</t>
  </si>
  <si>
    <t>Total Amount</t>
  </si>
  <si>
    <t>Institution</t>
  </si>
  <si>
    <t>Verified Asset Type</t>
  </si>
  <si>
    <t>Step 2 - Assets:</t>
  </si>
  <si>
    <t xml:space="preserve">- Cash-Out                             - Gift Funds
- Non-Owner Occ                 - Foreign Assets
- Recent Event </t>
  </si>
  <si>
    <t>- Reserves
- Payment shock not applicable</t>
  </si>
  <si>
    <t>Not permitted:</t>
  </si>
  <si>
    <t xml:space="preserve">Not Required:
</t>
  </si>
  <si>
    <t>Total Loan Costs:</t>
  </si>
  <si>
    <t>Closing Costs:</t>
  </si>
  <si>
    <t>LTV:</t>
  </si>
  <si>
    <t>Downpayment:</t>
  </si>
  <si>
    <t>Loan Program:</t>
  </si>
  <si>
    <t>Loan Amount:</t>
  </si>
  <si>
    <t>Borrower Name:</t>
  </si>
  <si>
    <t>Step 1 - Borrower / Loan Information</t>
  </si>
  <si>
    <t>Asset Utilization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</si>
</sst>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  <numFmt numFmtId="167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416189"/>
      <name val="Calibri"/>
      <family val="2"/>
      <scheme val="minor"/>
    </font>
    <font>
      <b/>
      <sz val="24"/>
      <color rgb="FF41618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1618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3" fillId="0" borderId="0" xfId="0" applyFont="1" applyProtection="1"/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vertical="center" wrapText="1"/>
    </xf>
    <xf numFmtId="0" fontId="5" fillId="2" borderId="2" xfId="0" quotePrefix="1" applyFont="1" applyFill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4" xfId="0" quotePrefix="1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center" wrapText="1"/>
    </xf>
    <xf numFmtId="0" fontId="6" fillId="2" borderId="6" xfId="0" quotePrefix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right" vertical="center" wrapText="1"/>
    </xf>
    <xf numFmtId="0" fontId="6" fillId="2" borderId="0" xfId="0" quotePrefix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4" xfId="0" applyBorder="1" applyProtection="1"/>
    <xf numFmtId="49" fontId="6" fillId="0" borderId="0" xfId="0" applyNumberFormat="1" applyFont="1" applyBorder="1" applyAlignment="1" applyProtection="1">
      <alignment horizontal="right" vertical="center"/>
    </xf>
    <xf numFmtId="0" fontId="6" fillId="2" borderId="0" xfId="0" quotePrefix="1" applyFont="1" applyFill="1" applyBorder="1" applyAlignment="1" applyProtection="1">
      <alignment vertical="center"/>
    </xf>
    <xf numFmtId="0" fontId="0" fillId="0" borderId="5" xfId="0" applyBorder="1" applyProtection="1"/>
    <xf numFmtId="164" fontId="4" fillId="2" borderId="7" xfId="0" applyNumberFormat="1" applyFont="1" applyFill="1" applyBorder="1" applyAlignment="1" applyProtection="1">
      <alignment horizontal="center" vertical="center" wrapText="1"/>
    </xf>
    <xf numFmtId="164" fontId="4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quotePrefix="1" applyFont="1" applyFill="1" applyBorder="1" applyAlignment="1" applyProtection="1">
      <alignment vertical="center" wrapText="1"/>
    </xf>
    <xf numFmtId="0" fontId="5" fillId="2" borderId="8" xfId="0" quotePrefix="1" applyFont="1" applyFill="1" applyBorder="1" applyAlignment="1" applyProtection="1">
      <alignment vertical="center" wrapText="1"/>
    </xf>
    <xf numFmtId="0" fontId="0" fillId="0" borderId="8" xfId="0" applyBorder="1" applyProtection="1"/>
    <xf numFmtId="0" fontId="0" fillId="0" borderId="8" xfId="0" applyBorder="1" applyAlignment="1" applyProtection="1"/>
    <xf numFmtId="0" fontId="5" fillId="0" borderId="8" xfId="0" applyFont="1" applyBorder="1" applyAlignment="1" applyProtection="1">
      <alignment vertical="center" wrapText="1"/>
    </xf>
    <xf numFmtId="0" fontId="0" fillId="0" borderId="9" xfId="0" applyBorder="1" applyProtection="1"/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164" fontId="7" fillId="3" borderId="11" xfId="0" applyNumberFormat="1" applyFont="1" applyFill="1" applyBorder="1" applyAlignment="1" applyProtection="1">
      <alignment horizontal="center" vertical="center" wrapText="1"/>
    </xf>
    <xf numFmtId="164" fontId="7" fillId="3" borderId="12" xfId="0" applyNumberFormat="1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5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/>
    </xf>
    <xf numFmtId="165" fontId="11" fillId="0" borderId="2" xfId="0" applyNumberFormat="1" applyFont="1" applyBorder="1" applyAlignment="1" applyProtection="1">
      <alignment vertical="top" wrapText="1"/>
    </xf>
    <xf numFmtId="165" fontId="10" fillId="0" borderId="2" xfId="0" applyNumberFormat="1" applyFont="1" applyBorder="1" applyAlignment="1" applyProtection="1">
      <alignment horizontal="center" vertical="top" wrapText="1"/>
    </xf>
    <xf numFmtId="166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5" fontId="12" fillId="0" borderId="0" xfId="0" applyNumberFormat="1" applyFont="1" applyAlignment="1" applyProtection="1">
      <alignment horizontal="right" vertical="center"/>
    </xf>
    <xf numFmtId="166" fontId="12" fillId="0" borderId="0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vertical="center"/>
    </xf>
    <xf numFmtId="165" fontId="14" fillId="5" borderId="6" xfId="1" applyNumberFormat="1" applyFont="1" applyFill="1" applyBorder="1" applyAlignment="1" applyProtection="1">
      <alignment horizontal="center" vertical="center"/>
    </xf>
    <xf numFmtId="165" fontId="13" fillId="5" borderId="6" xfId="1" applyNumberFormat="1" applyFont="1" applyFill="1" applyBorder="1" applyAlignment="1" applyProtection="1">
      <alignment horizontal="center" vertical="center"/>
    </xf>
    <xf numFmtId="165" fontId="13" fillId="6" borderId="6" xfId="1" applyNumberFormat="1" applyFont="1" applyFill="1" applyBorder="1" applyAlignment="1" applyProtection="1">
      <alignment horizontal="center" vertical="center"/>
      <protection locked="0"/>
    </xf>
    <xf numFmtId="44" fontId="13" fillId="6" borderId="13" xfId="1" applyFont="1" applyFill="1" applyBorder="1" applyAlignment="1" applyProtection="1">
      <alignment horizontal="center" vertical="center"/>
      <protection locked="0"/>
    </xf>
    <xf numFmtId="44" fontId="13" fillId="6" borderId="14" xfId="1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left" vertical="top" wrapText="1"/>
    </xf>
    <xf numFmtId="0" fontId="15" fillId="0" borderId="4" xfId="0" applyFont="1" applyBorder="1" applyAlignment="1" applyProtection="1">
      <alignment vertical="top" wrapText="1"/>
    </xf>
    <xf numFmtId="0" fontId="16" fillId="4" borderId="6" xfId="0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 applyProtection="1">
      <alignment horizontal="center" vertical="center"/>
    </xf>
    <xf numFmtId="0" fontId="16" fillId="4" borderId="14" xfId="0" applyFont="1" applyFill="1" applyBorder="1" applyAlignment="1" applyProtection="1">
      <alignment horizontal="center" vertical="center"/>
    </xf>
    <xf numFmtId="0" fontId="16" fillId="4" borderId="15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/>
    </xf>
    <xf numFmtId="14" fontId="0" fillId="0" borderId="0" xfId="0" applyNumberFormat="1" applyProtection="1"/>
    <xf numFmtId="0" fontId="8" fillId="2" borderId="4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14" fontId="3" fillId="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 vertical="center"/>
    </xf>
    <xf numFmtId="165" fontId="3" fillId="2" borderId="0" xfId="1" applyNumberFormat="1" applyFont="1" applyFill="1" applyBorder="1" applyAlignment="1" applyProtection="1">
      <alignment vertical="center"/>
    </xf>
    <xf numFmtId="0" fontId="12" fillId="5" borderId="16" xfId="0" quotePrefix="1" applyFont="1" applyFill="1" applyBorder="1" applyAlignment="1" applyProtection="1">
      <alignment horizontal="left" vertical="top" wrapText="1" indent="2"/>
    </xf>
    <xf numFmtId="0" fontId="12" fillId="5" borderId="17" xfId="0" quotePrefix="1" applyFont="1" applyFill="1" applyBorder="1" applyAlignment="1" applyProtection="1">
      <alignment horizontal="left" vertical="top" wrapText="1" indent="2"/>
    </xf>
    <xf numFmtId="0" fontId="12" fillId="5" borderId="18" xfId="0" quotePrefix="1" applyFont="1" applyFill="1" applyBorder="1" applyAlignment="1" applyProtection="1">
      <alignment horizontal="left" vertical="top" wrapText="1" indent="2"/>
    </xf>
    <xf numFmtId="0" fontId="12" fillId="2" borderId="0" xfId="0" quotePrefix="1" applyFont="1" applyFill="1" applyBorder="1" applyAlignment="1" applyProtection="1">
      <alignment vertical="top" wrapText="1"/>
    </xf>
    <xf numFmtId="0" fontId="12" fillId="5" borderId="13" xfId="0" quotePrefix="1" applyFont="1" applyFill="1" applyBorder="1" applyAlignment="1" applyProtection="1">
      <alignment horizontal="left" vertical="top" wrapText="1" indent="2"/>
    </xf>
    <xf numFmtId="0" fontId="12" fillId="5" borderId="19" xfId="0" quotePrefix="1" applyFont="1" applyFill="1" applyBorder="1" applyAlignment="1" applyProtection="1">
      <alignment horizontal="left" vertical="top" wrapText="1" indent="2"/>
    </xf>
    <xf numFmtId="0" fontId="12" fillId="5" borderId="14" xfId="0" quotePrefix="1" applyFont="1" applyFill="1" applyBorder="1" applyAlignment="1" applyProtection="1">
      <alignment horizontal="left" vertical="top" wrapText="1" indent="2"/>
    </xf>
    <xf numFmtId="0" fontId="0" fillId="0" borderId="5" xfId="0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 vertical="center" wrapText="1"/>
    </xf>
    <xf numFmtId="0" fontId="12" fillId="3" borderId="13" xfId="0" quotePrefix="1" applyFont="1" applyFill="1" applyBorder="1" applyAlignment="1" applyProtection="1">
      <alignment horizontal="center" vertical="top" wrapText="1"/>
    </xf>
    <xf numFmtId="0" fontId="12" fillId="3" borderId="19" xfId="0" quotePrefix="1" applyFont="1" applyFill="1" applyBorder="1" applyAlignment="1" applyProtection="1">
      <alignment horizontal="center" vertical="top" wrapText="1"/>
    </xf>
    <xf numFmtId="0" fontId="12" fillId="3" borderId="14" xfId="0" quotePrefix="1" applyFont="1" applyFill="1" applyBorder="1" applyAlignment="1" applyProtection="1">
      <alignment horizontal="center" vertical="top" wrapText="1"/>
    </xf>
    <xf numFmtId="0" fontId="12" fillId="2" borderId="20" xfId="0" quotePrefix="1" applyFont="1" applyFill="1" applyBorder="1" applyAlignment="1" applyProtection="1">
      <alignment vertical="top" wrapText="1"/>
    </xf>
    <xf numFmtId="0" fontId="12" fillId="3" borderId="6" xfId="0" quotePrefix="1" applyFont="1" applyFill="1" applyBorder="1" applyAlignment="1" applyProtection="1">
      <alignment horizontal="center" vertical="top" wrapText="1"/>
    </xf>
    <xf numFmtId="0" fontId="2" fillId="0" borderId="0" xfId="0" applyFont="1" applyProtection="1"/>
    <xf numFmtId="9" fontId="3" fillId="2" borderId="0" xfId="2" applyFont="1" applyFill="1" applyBorder="1" applyAlignment="1" applyProtection="1">
      <alignment horizontal="center" vertical="center"/>
    </xf>
    <xf numFmtId="9" fontId="13" fillId="2" borderId="0" xfId="2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 wrapText="1" indent="3"/>
    </xf>
    <xf numFmtId="0" fontId="19" fillId="2" borderId="17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center" indent="6"/>
    </xf>
    <xf numFmtId="0" fontId="6" fillId="2" borderId="5" xfId="0" applyFont="1" applyFill="1" applyBorder="1" applyAlignment="1" applyProtection="1">
      <alignment horizontal="left" vertical="center" indent="6"/>
    </xf>
    <xf numFmtId="1" fontId="3" fillId="2" borderId="0" xfId="1" applyNumberFormat="1" applyFont="1" applyFill="1" applyBorder="1" applyAlignment="1" applyProtection="1">
      <alignment vertical="center"/>
    </xf>
    <xf numFmtId="165" fontId="13" fillId="3" borderId="13" xfId="1" applyNumberFormat="1" applyFont="1" applyFill="1" applyBorder="1" applyAlignment="1" applyProtection="1">
      <alignment horizontal="center" vertical="center"/>
    </xf>
    <xf numFmtId="165" fontId="13" fillId="3" borderId="14" xfId="1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center" vertical="top" wrapText="1"/>
    </xf>
    <xf numFmtId="0" fontId="11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center" vertical="top"/>
    </xf>
    <xf numFmtId="0" fontId="20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165" fontId="13" fillId="6" borderId="13" xfId="1" applyNumberFormat="1" applyFont="1" applyFill="1" applyBorder="1" applyAlignment="1" applyProtection="1">
      <alignment horizontal="center" vertical="center"/>
      <protection locked="0"/>
    </xf>
    <xf numFmtId="165" fontId="13" fillId="6" borderId="14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</xf>
    <xf numFmtId="167" fontId="12" fillId="3" borderId="6" xfId="2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right" vertical="top" wrapText="1"/>
    </xf>
    <xf numFmtId="0" fontId="0" fillId="2" borderId="0" xfId="0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indent="3"/>
    </xf>
    <xf numFmtId="0" fontId="6" fillId="2" borderId="5" xfId="0" applyFont="1" applyFill="1" applyBorder="1" applyAlignment="1" applyProtection="1">
      <alignment horizontal="left" vertical="center" indent="3"/>
    </xf>
    <xf numFmtId="0" fontId="10" fillId="0" borderId="0" xfId="0" applyFont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 wrapText="1"/>
    </xf>
    <xf numFmtId="0" fontId="13" fillId="6" borderId="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right" vertical="center" indent="3"/>
    </xf>
    <xf numFmtId="0" fontId="12" fillId="2" borderId="0" xfId="0" applyFont="1" applyFill="1" applyBorder="1" applyAlignment="1" applyProtection="1">
      <alignment horizontal="right" vertical="center" indent="6"/>
    </xf>
    <xf numFmtId="0" fontId="3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left" vertical="top" indent="5"/>
    </xf>
    <xf numFmtId="0" fontId="0" fillId="0" borderId="7" xfId="0" applyBorder="1" applyProtection="1"/>
    <xf numFmtId="0" fontId="0" fillId="0" borderId="8" xfId="0" quotePrefix="1" applyBorder="1" applyAlignment="1" applyProtection="1"/>
    <xf numFmtId="0" fontId="0" fillId="2" borderId="0" xfId="0" applyFill="1" applyBorder="1" applyProtection="1"/>
    <xf numFmtId="0" fontId="21" fillId="0" borderId="0" xfId="0" applyFont="1" applyBorder="1" applyAlignment="1" applyProtection="1">
      <alignment vertical="center"/>
    </xf>
    <xf numFmtId="0" fontId="21" fillId="0" borderId="2" xfId="0" applyFont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6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6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829235</xdr:colOff>
      <xdr:row>0</xdr:row>
      <xdr:rowOff>78442</xdr:rowOff>
    </xdr:from>
    <xdr:to>
      <xdr:col>9</xdr:col>
      <xdr:colOff>840441</xdr:colOff>
      <xdr:row>0</xdr:row>
      <xdr:rowOff>930089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967C22-AB01-45EE-BA0A-8FEB355AA2D2}"/>
            </a:ext>
          </a:extLst>
        </xdr:cNvPr>
        <xdr:cNvSpPr txBox="1"/>
      </xdr:nvSpPr>
      <xdr:spPr>
        <a:xfrm>
          <a:off x="2953310" y="78442"/>
          <a:ext cx="2954431" cy="10869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u="none"/>
            <a:t>Please</a:t>
          </a:r>
          <a:r>
            <a:rPr lang="en-US" sz="1200" b="1" u="none" baseline="0"/>
            <a:t> fill in yellow highlighted fields only.</a:t>
          </a:r>
        </a:p>
        <a:p>
          <a:pPr algn="ctr"/>
          <a:r>
            <a:rPr lang="en-US" sz="300" b="1" u="none"/>
            <a:t>   </a:t>
          </a:r>
        </a:p>
        <a:p>
          <a:pPr algn="ctr"/>
          <a:r>
            <a:rPr lang="en-US" sz="1200" b="1" u="none"/>
            <a:t>Have questions, need help filing this form out or would</a:t>
          </a:r>
          <a:r>
            <a:rPr lang="en-US" sz="1200" b="1" u="none" baseline="0"/>
            <a:t> you like to submit an exception?</a:t>
          </a:r>
        </a:p>
        <a:p>
          <a:pPr algn="ctr"/>
          <a:r>
            <a:rPr lang="en-US" sz="500" b="1" u="none" baseline="0"/>
            <a:t>   </a:t>
          </a:r>
        </a:p>
        <a:p>
          <a:pPr algn="ctr"/>
          <a:r>
            <a:rPr lang="en-US" sz="1200" b="0" u="none" baseline="0"/>
            <a:t>Contact your Scenario Desk</a:t>
          </a:r>
          <a:endParaRPr lang="en-US" sz="1200" b="1" u="sng">
            <a:solidFill>
              <a:srgbClr val="0070C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costa\AppData\Local\Microsoft\Windows\INetCache\Content.Outlook\QNOB3GX2\SG%20Capital%20Calculator%2011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Statements"/>
      <sheetName val="Express Doc"/>
      <sheetName val="STEP 3 - Income Analysis"/>
      <sheetName val="Admin"/>
      <sheetName val="Admin AU"/>
    </sheetNames>
    <sheetDataSet>
      <sheetData sheetId="0"/>
      <sheetData sheetId="1"/>
      <sheetData sheetId="2"/>
      <sheetData sheetId="3">
        <row r="3">
          <cell r="D3" t="str">
            <v>Yes</v>
          </cell>
        </row>
        <row r="4">
          <cell r="D4" t="str">
            <v>No</v>
          </cell>
        </row>
      </sheetData>
      <sheetData sheetId="4">
        <row r="12">
          <cell r="A12" t="str">
            <v>Checking, Savings, or Money Account (100%)</v>
          </cell>
          <cell r="B12">
            <v>1</v>
          </cell>
        </row>
        <row r="13">
          <cell r="A13" t="str">
            <v>Stocks, Bonds or Mutual Fund (Core: 85%, Plus: 80%)</v>
          </cell>
          <cell r="B13">
            <v>0.8</v>
          </cell>
        </row>
        <row r="14">
          <cell r="A14" t="str">
            <v>Vested Retirement Account (Core: 80%, Plus: 70%)</v>
          </cell>
          <cell r="B14">
            <v>0.7</v>
          </cell>
        </row>
        <row r="17">
          <cell r="A17" t="str">
            <v>Checking, Savings, or Money Account (100%)</v>
          </cell>
          <cell r="B17">
            <v>1</v>
          </cell>
        </row>
        <row r="18">
          <cell r="A18" t="str">
            <v>Stocks, Bonds or Mutual Fund (Core: 85%, Plus: 80%)</v>
          </cell>
          <cell r="B18">
            <v>0.85</v>
          </cell>
        </row>
        <row r="19">
          <cell r="A19" t="str">
            <v>Vested Retirement Account (Core: 80%, Plus: 70%)</v>
          </cell>
          <cell r="B19">
            <v>0.8</v>
          </cell>
        </row>
        <row r="20">
          <cell r="A20" t="str">
            <v>OREO Home Equity (Residential Only) (Core Only: 75%)</v>
          </cell>
          <cell r="B20">
            <v>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1"/>
  <sheetViews>
    <sheetView showGridLines="0" tabSelected="1" zoomScale="85" zoomScaleNormal="85" workbookViewId="0">
      <selection activeCell="L13" sqref="L13"/>
    </sheetView>
  </sheetViews>
  <sheetFormatPr defaultColWidth="8.85546875" defaultRowHeight="15" x14ac:dyDescent="0.25"/>
  <cols>
    <col min="1" max="1" width="3.5703125" style="1" customWidth="1"/>
    <col min="2" max="2" width="3.42578125" style="1" customWidth="1"/>
    <col min="3" max="3" width="7" style="1" customWidth="1"/>
    <col min="4" max="4" width="48.5703125" style="2" customWidth="1"/>
    <col min="5" max="5" width="29" style="2" customWidth="1"/>
    <col min="6" max="6" width="5.28515625" style="2" customWidth="1"/>
    <col min="7" max="7" width="18.28515625" style="1" customWidth="1"/>
    <col min="8" max="8" width="22.28515625" style="1" customWidth="1"/>
    <col min="9" max="10" width="18.28515625" style="1" customWidth="1"/>
    <col min="11" max="11" width="3.42578125" style="1" customWidth="1"/>
    <col min="12" max="12" width="57.5703125" style="1" customWidth="1"/>
    <col min="13" max="13" width="4.28515625" style="1" customWidth="1"/>
    <col min="14" max="14" width="2.28515625" style="1" customWidth="1"/>
    <col min="15" max="15" width="2.5703125" style="1" customWidth="1"/>
    <col min="16" max="16" width="19.7109375" style="1" customWidth="1"/>
    <col min="17" max="17" width="34.85546875" style="1" customWidth="1"/>
    <col min="18" max="18" width="10.7109375" style="1" bestFit="1" customWidth="1"/>
    <col min="19" max="36" width="8.85546875" style="1"/>
    <col min="37" max="37" width="0" style="1" hidden="1" customWidth="1"/>
    <col min="38" max="16384" width="8.85546875" style="1"/>
  </cols>
  <sheetData>
    <row r="1" spans="2:25" ht="79.5" customHeight="1" thickBot="1" x14ac:dyDescent="0.3">
      <c r="B1" s="143" t="s">
        <v>27</v>
      </c>
      <c r="C1" s="143"/>
      <c r="D1" s="142"/>
      <c r="E1" s="142"/>
      <c r="F1" s="142"/>
      <c r="G1" s="142"/>
      <c r="H1" s="141"/>
      <c r="I1" s="141"/>
    </row>
    <row r="2" spans="2:25" ht="24.75" customHeight="1" thickBot="1" x14ac:dyDescent="0.3">
      <c r="B2" s="45" t="s">
        <v>26</v>
      </c>
      <c r="C2" s="44"/>
      <c r="D2" s="43"/>
      <c r="E2" s="43"/>
      <c r="F2" s="43"/>
      <c r="G2" s="43"/>
      <c r="H2" s="43"/>
      <c r="I2" s="43"/>
      <c r="J2" s="43"/>
      <c r="K2" s="42"/>
      <c r="Q2" s="140"/>
    </row>
    <row r="3" spans="2:25" ht="6.6" customHeight="1" x14ac:dyDescent="0.25">
      <c r="B3" s="36"/>
      <c r="C3" s="33"/>
      <c r="D3" s="34"/>
      <c r="E3" s="34"/>
      <c r="F3" s="139"/>
      <c r="G3" s="33"/>
      <c r="H3" s="33"/>
      <c r="I3" s="33"/>
      <c r="J3" s="33"/>
      <c r="K3" s="138"/>
    </row>
    <row r="4" spans="2:25" s="46" customFormat="1" ht="19.5" customHeight="1" x14ac:dyDescent="0.25">
      <c r="B4" s="137" t="s">
        <v>25</v>
      </c>
      <c r="C4" s="123" t="s">
        <v>25</v>
      </c>
      <c r="D4" s="123"/>
      <c r="E4" s="131"/>
      <c r="F4" s="136"/>
      <c r="G4" s="130" t="s">
        <v>24</v>
      </c>
      <c r="H4" s="120"/>
      <c r="I4" s="119"/>
      <c r="J4" s="135"/>
      <c r="K4" s="48"/>
      <c r="L4" s="1"/>
      <c r="M4" s="1"/>
      <c r="N4" s="1"/>
      <c r="O4" s="1"/>
      <c r="P4" s="1"/>
    </row>
    <row r="5" spans="2:25" s="46" customFormat="1" ht="6.75" customHeight="1" x14ac:dyDescent="0.25">
      <c r="B5" s="108"/>
      <c r="C5" s="134"/>
      <c r="D5" s="133"/>
      <c r="E5" s="126"/>
      <c r="F5" s="126"/>
      <c r="G5" s="58"/>
      <c r="H5" s="58"/>
      <c r="I5" s="58"/>
      <c r="J5" s="53"/>
      <c r="K5" s="48"/>
      <c r="L5" s="1"/>
      <c r="M5" s="1"/>
      <c r="N5" s="1"/>
      <c r="O5" s="1"/>
      <c r="P5" s="1"/>
    </row>
    <row r="6" spans="2:25" s="46" customFormat="1" ht="19.5" customHeight="1" x14ac:dyDescent="0.25">
      <c r="B6" s="54"/>
      <c r="D6" s="132" t="s">
        <v>23</v>
      </c>
      <c r="E6" s="131"/>
      <c r="F6" s="130"/>
      <c r="G6" s="129" t="s">
        <v>22</v>
      </c>
      <c r="H6" s="120"/>
      <c r="I6" s="119"/>
      <c r="J6" s="87"/>
      <c r="K6" s="48"/>
      <c r="L6" s="128"/>
      <c r="M6" s="1"/>
      <c r="N6" s="1"/>
      <c r="O6" s="1"/>
      <c r="P6" s="1"/>
    </row>
    <row r="7" spans="2:25" s="46" customFormat="1" ht="7.5" customHeight="1" x14ac:dyDescent="0.25">
      <c r="B7" s="127"/>
      <c r="F7" s="126"/>
      <c r="G7" s="125"/>
      <c r="H7" s="125"/>
      <c r="I7" s="125"/>
      <c r="J7" s="124"/>
      <c r="K7" s="48"/>
      <c r="L7" s="47"/>
      <c r="M7" s="117"/>
      <c r="N7" s="1"/>
      <c r="O7" s="1"/>
      <c r="P7" s="1"/>
    </row>
    <row r="8" spans="2:25" s="84" customFormat="1" ht="30" customHeight="1" x14ac:dyDescent="0.25">
      <c r="B8" s="95"/>
      <c r="C8" s="123" t="s">
        <v>21</v>
      </c>
      <c r="D8" s="123"/>
      <c r="E8" s="122" t="str">
        <f>IF(E6="","Please select loan program above",IF(OR(LoanAmount="",DownPayment=""),"Please enter loan amount or downpayment",(LoanAmount/(LoanAmount+DownPayment))))</f>
        <v>Please select loan program above</v>
      </c>
      <c r="F8" s="121"/>
      <c r="G8" s="112" t="s">
        <v>20</v>
      </c>
      <c r="H8" s="120"/>
      <c r="I8" s="119"/>
      <c r="J8" s="118"/>
      <c r="K8" s="86"/>
      <c r="L8" s="47"/>
      <c r="M8" s="117"/>
      <c r="N8" s="1"/>
      <c r="O8" s="1"/>
      <c r="P8" s="1"/>
      <c r="Q8" s="46"/>
      <c r="R8" s="46"/>
      <c r="S8" s="46"/>
      <c r="T8" s="46"/>
      <c r="U8" s="46"/>
      <c r="V8" s="46"/>
      <c r="W8" s="46"/>
      <c r="X8" s="46"/>
      <c r="Y8" s="46"/>
    </row>
    <row r="9" spans="2:25" s="84" customFormat="1" ht="17.25" customHeight="1" x14ac:dyDescent="0.25">
      <c r="B9" s="108"/>
      <c r="D9" s="115"/>
      <c r="E9" s="116" t="str">
        <f>IF(AND(E6="Expanded Access Core",E8&gt;0.8),"EA Core Program Max LTV is 80",IF(AND(E6="Expanded Access Plus",E8&gt;0.75),"EA Plus Program Max LTV is 75",""))</f>
        <v/>
      </c>
      <c r="F9" s="105"/>
      <c r="G9" s="104"/>
      <c r="H9" s="104"/>
      <c r="I9" s="104"/>
      <c r="J9" s="103"/>
      <c r="K9" s="86"/>
      <c r="L9" s="102"/>
      <c r="M9" s="1"/>
      <c r="N9" s="1"/>
      <c r="O9" s="1"/>
      <c r="P9" s="1"/>
      <c r="Q9" s="46"/>
      <c r="R9" s="46"/>
      <c r="S9" s="46"/>
      <c r="T9" s="46"/>
      <c r="U9" s="46"/>
      <c r="V9" s="46"/>
      <c r="W9" s="46"/>
      <c r="X9" s="46"/>
      <c r="Y9" s="46"/>
    </row>
    <row r="10" spans="2:25" s="84" customFormat="1" ht="27" customHeight="1" x14ac:dyDescent="0.25">
      <c r="B10" s="108"/>
      <c r="C10" s="115"/>
      <c r="E10" s="114" t="str">
        <f>IF(AND(OR(C18="OREO Home Equity (Residential Only) (75%)",C19="OREO Home Equity (Residential Only) (75%)",C20="OREO Home Equity (Residential Only) (75%)",C21="OREO Home Equity (Residential Only) (75%)",C22="OREO Home Equity (Residential Only) (75%)",C23="OREO Home Equity (Residential Only) (75%)",C24="OREO Home Equity (Residential Only) (75%)",C25="OREO Home Equity (Residential Only) (75%)",C26="OREO Home Equity (Residential Only) (75%)",C27="OREO Home Equity (Residential Only) (75%)",C28="OREO Home Equity (Residential Only) (75%)",C29="OREO Home Equity (Residential Only) (75%)"),E8&gt;0.65),"If you would like to use OREO proceeds to qualify, max LTV is 65%","")</f>
        <v/>
      </c>
      <c r="F10" s="113"/>
      <c r="G10" s="112" t="s">
        <v>19</v>
      </c>
      <c r="H10" s="111">
        <f>DownPayment+AUDate</f>
        <v>0</v>
      </c>
      <c r="I10" s="110"/>
      <c r="J10" s="109"/>
      <c r="K10" s="86"/>
      <c r="M10" s="1"/>
      <c r="N10" s="1"/>
      <c r="O10" s="1"/>
      <c r="P10" s="1"/>
      <c r="Q10" s="46"/>
      <c r="R10" s="46"/>
      <c r="S10" s="46"/>
      <c r="T10" s="46"/>
      <c r="U10" s="46"/>
      <c r="V10" s="46"/>
      <c r="W10" s="46"/>
      <c r="X10" s="46"/>
      <c r="Y10" s="46"/>
    </row>
    <row r="11" spans="2:25" s="84" customFormat="1" ht="7.5" customHeight="1" x14ac:dyDescent="0.25">
      <c r="B11" s="108"/>
      <c r="C11" s="107"/>
      <c r="D11" s="105"/>
      <c r="E11" s="106"/>
      <c r="F11" s="105"/>
      <c r="G11" s="104"/>
      <c r="H11" s="104"/>
      <c r="I11" s="104"/>
      <c r="J11" s="103"/>
      <c r="K11" s="86"/>
      <c r="L11" s="102"/>
      <c r="N11" s="1"/>
      <c r="O11" s="1"/>
      <c r="P11" s="1"/>
      <c r="Q11" s="46"/>
      <c r="R11" s="46"/>
      <c r="S11" s="46"/>
      <c r="T11" s="46"/>
      <c r="U11" s="46"/>
      <c r="V11" s="46"/>
      <c r="W11" s="46"/>
      <c r="X11" s="46"/>
      <c r="Y11" s="46"/>
    </row>
    <row r="12" spans="2:25" s="84" customFormat="1" ht="20.25" customHeight="1" x14ac:dyDescent="0.25">
      <c r="B12" s="95"/>
      <c r="C12" s="101" t="s">
        <v>18</v>
      </c>
      <c r="D12" s="101"/>
      <c r="E12" s="101"/>
      <c r="F12" s="100"/>
      <c r="G12" s="99" t="s">
        <v>17</v>
      </c>
      <c r="H12" s="98"/>
      <c r="I12" s="97"/>
      <c r="J12" s="87"/>
      <c r="K12" s="86"/>
      <c r="L12" s="96"/>
      <c r="M12" s="1"/>
      <c r="N12" s="1"/>
      <c r="O12" s="1"/>
      <c r="P12" s="1"/>
      <c r="Q12" s="46"/>
      <c r="R12" s="46"/>
      <c r="S12" s="46"/>
      <c r="T12" s="46"/>
      <c r="U12" s="46"/>
      <c r="V12" s="46"/>
      <c r="W12" s="46"/>
      <c r="X12" s="46"/>
      <c r="Y12" s="46"/>
    </row>
    <row r="13" spans="2:25" s="84" customFormat="1" ht="57.75" customHeight="1" x14ac:dyDescent="0.25">
      <c r="B13" s="95"/>
      <c r="C13" s="94" t="s">
        <v>16</v>
      </c>
      <c r="D13" s="93"/>
      <c r="E13" s="92"/>
      <c r="F13" s="91"/>
      <c r="G13" s="90" t="s">
        <v>15</v>
      </c>
      <c r="H13" s="89"/>
      <c r="I13" s="88"/>
      <c r="J13" s="87"/>
      <c r="K13" s="86"/>
      <c r="L13" s="85"/>
      <c r="M13" s="1"/>
      <c r="N13" s="1"/>
      <c r="O13" s="1"/>
      <c r="P13" s="1"/>
      <c r="Q13" s="46"/>
      <c r="R13" s="46"/>
      <c r="S13" s="46"/>
      <c r="T13" s="46"/>
      <c r="U13" s="46"/>
      <c r="V13" s="46"/>
      <c r="W13" s="46"/>
      <c r="X13" s="46"/>
      <c r="Y13" s="46"/>
    </row>
    <row r="14" spans="2:25" s="46" customFormat="1" ht="6.75" customHeight="1" thickBot="1" x14ac:dyDescent="0.3">
      <c r="B14" s="83"/>
      <c r="C14" s="82"/>
      <c r="D14" s="82"/>
      <c r="E14" s="82"/>
      <c r="F14" s="82"/>
      <c r="G14" s="81"/>
      <c r="H14" s="81"/>
      <c r="I14" s="81"/>
      <c r="J14" s="80"/>
      <c r="K14" s="79"/>
      <c r="L14" s="1"/>
      <c r="M14" s="1"/>
      <c r="N14" s="1"/>
      <c r="O14" s="1"/>
      <c r="P14" s="1"/>
    </row>
    <row r="15" spans="2:25" ht="24" thickBot="1" x14ac:dyDescent="0.3">
      <c r="B15" s="45" t="s">
        <v>14</v>
      </c>
      <c r="C15" s="44"/>
      <c r="D15" s="43"/>
      <c r="E15" s="43"/>
      <c r="F15" s="43"/>
      <c r="G15" s="43"/>
      <c r="H15" s="43"/>
      <c r="I15" s="43"/>
      <c r="J15" s="43"/>
      <c r="K15" s="42"/>
      <c r="L15" s="78"/>
      <c r="R15" s="73"/>
    </row>
    <row r="16" spans="2:25" ht="12" customHeight="1" x14ac:dyDescent="0.25">
      <c r="B16" s="77"/>
      <c r="C16" s="76"/>
      <c r="D16" s="75"/>
      <c r="E16" s="75"/>
      <c r="F16" s="75"/>
      <c r="G16" s="75"/>
      <c r="H16" s="75"/>
      <c r="I16" s="75"/>
      <c r="J16" s="75"/>
      <c r="K16" s="74"/>
      <c r="R16" s="73"/>
    </row>
    <row r="17" spans="2:23" ht="20.25" customHeight="1" x14ac:dyDescent="0.25">
      <c r="B17" s="28"/>
      <c r="C17" s="72" t="s">
        <v>13</v>
      </c>
      <c r="D17" s="71"/>
      <c r="E17" s="70" t="s">
        <v>12</v>
      </c>
      <c r="F17" s="69"/>
      <c r="G17" s="67" t="s">
        <v>11</v>
      </c>
      <c r="H17" s="68" t="s">
        <v>10</v>
      </c>
      <c r="I17" s="67" t="s">
        <v>9</v>
      </c>
      <c r="J17" s="67" t="s">
        <v>8</v>
      </c>
      <c r="K17" s="66"/>
      <c r="L17" s="65" t="str">
        <f>IF(OR(C18="OREO Home Equity (Residential Only) (Core Only: 75%)",C19="OREO Home Equity (Residential Only) (Core Only: 75%)",C20="OREO Home Equity (Residential Only) (Core Only: 75%)",C21="OREO Home Equity (Residential Only) (Core Only: 75%)",C22="OREO Home Equity (Residential Only) (Core Only: 75%)",C23="OREO Home Equity (Residential Only) (Core Only: 75%)",C24="OREO Home Equity (Residential Only) (Core Only: 75%)",C25="OREO Home Equity (Residential Only) (Core Only: 75%)",C26="OREO Home Equity (Residential Only) (Core Only: 75%)",C27="OREO Home Equity (Residential Only) (Core Only: 75%)",C28="OREO Home Equity (Residential Only) (75%)",C29="OREO Home Equity (Residential Only) (Core Only: 75%)"),"If using OREO Home Equity to qualify (EA CORE ONLY) Restrictions:
• Subject Loan: Max 65% LTV
• Borrower’s Min 700 FICO
• Value must by documented by exterior appraisal or BPO
• Lien Search required
• 100% ownership required","")</f>
        <v/>
      </c>
    </row>
    <row r="18" spans="2:23" ht="20.25" customHeight="1" x14ac:dyDescent="0.25">
      <c r="B18" s="28"/>
      <c r="C18" s="64"/>
      <c r="D18" s="64"/>
      <c r="E18" s="63"/>
      <c r="F18" s="62"/>
      <c r="G18" s="61"/>
      <c r="H18" s="61"/>
      <c r="I18" s="60">
        <f>NotBusDeposit-H18</f>
        <v>0</v>
      </c>
      <c r="J18" s="59" t="str">
        <f>IFERROR((G18-H18)*(IF($E$6="Expanded Access Plus",VLOOKUP(C18,'[1]Admin AU'!$A$12:$B$14,2,FALSE),VLOOKUP(C18,'[1]Admin AU'!$A$17:$B$20,2,FALSE))),"TBD")</f>
        <v>TBD</v>
      </c>
      <c r="K18" s="66"/>
      <c r="L18" s="65"/>
    </row>
    <row r="19" spans="2:23" ht="20.25" customHeight="1" x14ac:dyDescent="0.25">
      <c r="B19" s="28"/>
      <c r="C19" s="64"/>
      <c r="D19" s="64"/>
      <c r="E19" s="63"/>
      <c r="F19" s="62"/>
      <c r="G19" s="61"/>
      <c r="H19" s="61"/>
      <c r="I19" s="60">
        <f>notbustwo-H19</f>
        <v>0</v>
      </c>
      <c r="J19" s="59" t="str">
        <f>IFERROR((G19-H19)*(IF($E$6="Expanded Access Plus",VLOOKUP(C19,'[1]Admin AU'!$A$12:$B$14,2,FALSE),VLOOKUP(C19,'[1]Admin AU'!$A$17:$B$20,2,FALSE))),"TBD")</f>
        <v>TBD</v>
      </c>
      <c r="K19" s="66"/>
      <c r="L19" s="65"/>
    </row>
    <row r="20" spans="2:23" ht="20.25" customHeight="1" x14ac:dyDescent="0.25">
      <c r="B20" s="28"/>
      <c r="C20" s="64"/>
      <c r="D20" s="64"/>
      <c r="E20" s="63"/>
      <c r="F20" s="62"/>
      <c r="G20" s="61"/>
      <c r="H20" s="61"/>
      <c r="I20" s="60">
        <f>G20-H20</f>
        <v>0</v>
      </c>
      <c r="J20" s="59" t="str">
        <f>IFERROR((G20-H20)*(IF($E$6="Expanded Access Plus",VLOOKUP(C20,'[1]Admin AU'!$A$12:$B$14,2,FALSE),VLOOKUP(C20,'[1]Admin AU'!$A$17:$B$20,2,FALSE))),"TBD")</f>
        <v>TBD</v>
      </c>
      <c r="K20" s="25"/>
      <c r="L20" s="65"/>
    </row>
    <row r="21" spans="2:23" ht="20.25" customHeight="1" x14ac:dyDescent="0.25">
      <c r="B21" s="28"/>
      <c r="C21" s="64"/>
      <c r="D21" s="64"/>
      <c r="E21" s="63"/>
      <c r="F21" s="62"/>
      <c r="G21" s="61"/>
      <c r="H21" s="61"/>
      <c r="I21" s="60">
        <f>G21-H21</f>
        <v>0</v>
      </c>
      <c r="J21" s="59" t="str">
        <f>IFERROR((G21-H21)*(IF($E$6="Expanded Access Plus",VLOOKUP(C21,'[1]Admin AU'!$A$12:$B$14,2,FALSE),VLOOKUP(C21,'[1]Admin AU'!$A$17:$B$20,2,FALSE))),"TBD")</f>
        <v>TBD</v>
      </c>
      <c r="K21" s="25"/>
      <c r="L21" s="65"/>
      <c r="Q21" s="1" t="s">
        <v>3</v>
      </c>
    </row>
    <row r="22" spans="2:23" ht="20.25" customHeight="1" x14ac:dyDescent="0.25">
      <c r="B22" s="28"/>
      <c r="C22" s="64"/>
      <c r="D22" s="64"/>
      <c r="E22" s="63"/>
      <c r="F22" s="62"/>
      <c r="G22" s="61"/>
      <c r="H22" s="61"/>
      <c r="I22" s="60">
        <f>G22-H22</f>
        <v>0</v>
      </c>
      <c r="J22" s="59" t="str">
        <f>IFERROR((G22-H22)*(IF($E$6="Expanded Access Plus",VLOOKUP(C22,'[1]Admin AU'!$A$12:$B$14,2,FALSE),VLOOKUP(C22,'[1]Admin AU'!$A$17:$B$20,2,FALSE))),"TBD")</f>
        <v>TBD</v>
      </c>
      <c r="K22" s="25"/>
      <c r="L22" s="65"/>
    </row>
    <row r="23" spans="2:23" ht="20.25" customHeight="1" x14ac:dyDescent="0.25">
      <c r="B23" s="28"/>
      <c r="C23" s="64"/>
      <c r="D23" s="64"/>
      <c r="E23" s="63"/>
      <c r="F23" s="62"/>
      <c r="G23" s="61"/>
      <c r="H23" s="61"/>
      <c r="I23" s="60">
        <f>G23-H23</f>
        <v>0</v>
      </c>
      <c r="J23" s="59" t="str">
        <f>IFERROR((G23-H23)*(IF($E$6="Expanded Access Plus",VLOOKUP(C23,'[1]Admin AU'!$A$12:$B$14,2,FALSE),VLOOKUP(C23,'[1]Admin AU'!$A$17:$B$20,2,FALSE))),"TBD")</f>
        <v>TBD</v>
      </c>
      <c r="K23" s="25"/>
    </row>
    <row r="24" spans="2:23" ht="20.25" customHeight="1" x14ac:dyDescent="0.25">
      <c r="B24" s="28"/>
      <c r="C24" s="64"/>
      <c r="D24" s="64"/>
      <c r="E24" s="63"/>
      <c r="F24" s="62"/>
      <c r="G24" s="61"/>
      <c r="H24" s="61"/>
      <c r="I24" s="60">
        <f>G24-H24</f>
        <v>0</v>
      </c>
      <c r="J24" s="59" t="str">
        <f>IFERROR((G24-H24)*(IF($E$6="Expanded Access Plus",VLOOKUP(C24,'[1]Admin AU'!$A$12:$B$14,2,FALSE),VLOOKUP(C24,'[1]Admin AU'!$A$17:$B$20,2,FALSE))),"TBD")</f>
        <v>TBD</v>
      </c>
      <c r="K24" s="25"/>
    </row>
    <row r="25" spans="2:23" ht="20.25" customHeight="1" x14ac:dyDescent="0.25">
      <c r="B25" s="28"/>
      <c r="C25" s="64"/>
      <c r="D25" s="64"/>
      <c r="E25" s="63"/>
      <c r="F25" s="62"/>
      <c r="G25" s="61"/>
      <c r="H25" s="61"/>
      <c r="I25" s="60">
        <f>G25-H25</f>
        <v>0</v>
      </c>
      <c r="J25" s="59" t="str">
        <f>IFERROR((G25-H25)*(IF($E$6="Expanded Access Plus",VLOOKUP(C25,'[1]Admin AU'!$A$12:$B$14,2,FALSE),VLOOKUP(C25,'[1]Admin AU'!$A$17:$B$20,2,FALSE))),"TBD")</f>
        <v>TBD</v>
      </c>
      <c r="K25" s="25"/>
    </row>
    <row r="26" spans="2:23" ht="20.25" customHeight="1" x14ac:dyDescent="0.25">
      <c r="B26" s="28"/>
      <c r="C26" s="64"/>
      <c r="D26" s="64"/>
      <c r="E26" s="63"/>
      <c r="F26" s="62"/>
      <c r="G26" s="61"/>
      <c r="H26" s="61"/>
      <c r="I26" s="60">
        <f>G26-H26</f>
        <v>0</v>
      </c>
      <c r="J26" s="59" t="str">
        <f>IFERROR((G26-H26)*(IF($E$6="Expanded Access Plus",VLOOKUP(C26,'[1]Admin AU'!$A$12:$B$14,2,FALSE),VLOOKUP(C26,'[1]Admin AU'!$A$17:$B$20,2,FALSE))),"TBD")</f>
        <v>TBD</v>
      </c>
      <c r="K26" s="25"/>
    </row>
    <row r="27" spans="2:23" ht="20.25" customHeight="1" x14ac:dyDescent="0.25">
      <c r="B27" s="28"/>
      <c r="C27" s="64"/>
      <c r="D27" s="64"/>
      <c r="E27" s="63"/>
      <c r="F27" s="62"/>
      <c r="G27" s="61"/>
      <c r="H27" s="61"/>
      <c r="I27" s="60">
        <f>G27-H27</f>
        <v>0</v>
      </c>
      <c r="J27" s="59" t="str">
        <f>IFERROR((G27-H27)*(IF($E$6="Expanded Access Plus",VLOOKUP(C27,'[1]Admin AU'!$A$12:$B$14,2,FALSE),VLOOKUP(C27,'[1]Admin AU'!$A$17:$B$20,2,FALSE))),"TBD")</f>
        <v>TBD</v>
      </c>
      <c r="K27" s="25"/>
    </row>
    <row r="28" spans="2:23" ht="20.25" customHeight="1" x14ac:dyDescent="0.25">
      <c r="B28" s="28"/>
      <c r="C28" s="64"/>
      <c r="D28" s="64"/>
      <c r="E28" s="63"/>
      <c r="F28" s="62"/>
      <c r="G28" s="61"/>
      <c r="H28" s="61"/>
      <c r="I28" s="60">
        <f>G28-H28</f>
        <v>0</v>
      </c>
      <c r="J28" s="59" t="str">
        <f>IFERROR((G28-H28)*(IF($E$6="Expanded Access Plus",VLOOKUP(C28,'[1]Admin AU'!$A$12:$B$14,2,FALSE),VLOOKUP(C28,'[1]Admin AU'!$A$17:$B$20,2,FALSE))),"TBD")</f>
        <v>TBD</v>
      </c>
      <c r="K28" s="25"/>
    </row>
    <row r="29" spans="2:23" ht="20.25" customHeight="1" x14ac:dyDescent="0.25">
      <c r="B29" s="28"/>
      <c r="C29" s="64"/>
      <c r="D29" s="64"/>
      <c r="E29" s="63"/>
      <c r="F29" s="62"/>
      <c r="G29" s="61"/>
      <c r="H29" s="61"/>
      <c r="I29" s="60">
        <f>G29-H29</f>
        <v>0</v>
      </c>
      <c r="J29" s="59" t="str">
        <f>IFERROR((G29-H29)*(IF($E$6="Expanded Access Plus",VLOOKUP(C29,'[1]Admin AU'!$A$12:$B$14,2,FALSE),VLOOKUP(C29,'[1]Admin AU'!$A$17:$B$20,2,FALSE))),"TBD")</f>
        <v>TBD</v>
      </c>
      <c r="K29" s="25"/>
    </row>
    <row r="30" spans="2:23" s="46" customFormat="1" ht="20.25" customHeight="1" x14ac:dyDescent="0.25">
      <c r="B30" s="54"/>
      <c r="C30" s="58"/>
      <c r="D30" s="57"/>
      <c r="E30" s="56" t="s">
        <v>7</v>
      </c>
      <c r="F30" s="56"/>
      <c r="G30" s="55">
        <f>IF(H30&lt;H10,"TBD",SUM(G18:G29))</f>
        <v>0</v>
      </c>
      <c r="H30" s="55">
        <f>SUM(H18:H29)</f>
        <v>0</v>
      </c>
      <c r="I30" s="55">
        <f>IF(H30&lt;H10,"TBD",SUM(I18:I29))</f>
        <v>0</v>
      </c>
      <c r="J30" s="55">
        <f>IF(H30&lt;H10,"TBD",SUM(J18:J29))</f>
        <v>0</v>
      </c>
      <c r="K30" s="48"/>
      <c r="L30" s="47"/>
      <c r="M30" s="1"/>
      <c r="N30" s="1"/>
      <c r="O30" s="1"/>
      <c r="P30" s="1"/>
    </row>
    <row r="31" spans="2:23" s="46" customFormat="1" ht="41.25" customHeight="1" thickBot="1" x14ac:dyDescent="0.35">
      <c r="B31" s="54"/>
      <c r="C31" s="53"/>
      <c r="D31" s="52"/>
      <c r="E31" s="51"/>
      <c r="F31" s="50" t="str">
        <f>IF(H10=0,"",IF(H30&gt;=H10,"","Please ensure you have entered ALL loan 
costs (downpayment and closing costs) in column H."))</f>
        <v/>
      </c>
      <c r="G31" s="50"/>
      <c r="H31" s="50"/>
      <c r="I31" s="50"/>
      <c r="J31" s="49"/>
      <c r="K31" s="48"/>
      <c r="L31" s="47"/>
      <c r="M31" s="1"/>
      <c r="N31" s="1"/>
      <c r="O31" s="1"/>
      <c r="P31" s="1"/>
    </row>
    <row r="32" spans="2:23" ht="24" thickBot="1" x14ac:dyDescent="0.35">
      <c r="B32" s="45" t="s">
        <v>6</v>
      </c>
      <c r="C32" s="44"/>
      <c r="D32" s="43"/>
      <c r="E32" s="43"/>
      <c r="F32" s="43"/>
      <c r="G32" s="43"/>
      <c r="H32" s="43"/>
      <c r="I32" s="43"/>
      <c r="J32" s="43"/>
      <c r="K32" s="42"/>
      <c r="N32" s="1" t="s">
        <v>3</v>
      </c>
      <c r="O32" s="5"/>
      <c r="P32" s="5"/>
      <c r="Q32" s="5"/>
      <c r="R32" s="5"/>
      <c r="S32" s="5"/>
      <c r="T32" s="5"/>
      <c r="U32" s="5"/>
      <c r="V32" s="5"/>
      <c r="W32" s="5"/>
    </row>
    <row r="33" spans="2:23" ht="40.5" customHeight="1" thickBot="1" x14ac:dyDescent="0.35">
      <c r="B33" s="41" t="s">
        <v>5</v>
      </c>
      <c r="C33" s="40"/>
      <c r="D33" s="40"/>
      <c r="E33" s="40"/>
      <c r="F33" s="40"/>
      <c r="G33" s="40"/>
      <c r="H33" s="40"/>
      <c r="I33" s="39" t="s">
        <v>4</v>
      </c>
      <c r="J33" s="38"/>
      <c r="K33" s="37"/>
      <c r="O33" s="5"/>
      <c r="P33" s="5"/>
      <c r="Q33" s="5"/>
      <c r="R33" s="5"/>
      <c r="S33" s="5"/>
      <c r="T33" s="5"/>
      <c r="U33" s="5"/>
      <c r="V33" s="5"/>
      <c r="W33" s="5"/>
    </row>
    <row r="34" spans="2:23" ht="9" customHeight="1" x14ac:dyDescent="0.3">
      <c r="B34" s="36"/>
      <c r="C34" s="35"/>
      <c r="D34" s="34"/>
      <c r="E34" s="34"/>
      <c r="F34" s="33"/>
      <c r="G34" s="32"/>
      <c r="H34" s="31"/>
      <c r="I34" s="30" t="str">
        <f>IF(OR(J30=0, ISERROR(J30/120)),"TBD",(J30/120))</f>
        <v>TBD</v>
      </c>
      <c r="J34" s="30"/>
      <c r="K34" s="29"/>
      <c r="O34" s="5"/>
      <c r="P34" s="5"/>
      <c r="Q34" s="5"/>
      <c r="R34" s="5"/>
      <c r="S34" s="5" t="s">
        <v>3</v>
      </c>
      <c r="T34" s="5"/>
      <c r="U34" s="5"/>
      <c r="V34" s="5"/>
      <c r="W34" s="5"/>
    </row>
    <row r="35" spans="2:23" ht="18.75" customHeight="1" x14ac:dyDescent="0.3">
      <c r="B35" s="28"/>
      <c r="C35" s="16"/>
      <c r="D35" s="3"/>
      <c r="E35" s="3"/>
      <c r="F35" s="4"/>
      <c r="G35" s="27" t="s">
        <v>2</v>
      </c>
      <c r="H35" s="14"/>
      <c r="I35" s="13"/>
      <c r="J35" s="13"/>
      <c r="K35" s="12"/>
      <c r="O35" s="5"/>
      <c r="P35" s="5"/>
      <c r="Q35" s="5"/>
      <c r="R35" s="5"/>
      <c r="S35" s="5"/>
      <c r="T35" s="5"/>
      <c r="U35" s="5"/>
      <c r="V35" s="5"/>
      <c r="W35" s="5"/>
    </row>
    <row r="36" spans="2:23" ht="34.5" customHeight="1" x14ac:dyDescent="0.3">
      <c r="B36" s="17"/>
      <c r="C36" s="26" t="s">
        <v>1</v>
      </c>
      <c r="D36" s="20" t="str">
        <f>IFERROR(IF(LoanAmount&lt;100000,"Please enter loan amount in Step 1",IF(LoanAmount&lt;800000,"Qualified Assets ("&amp;DOLLAR(J30,0)&amp;") must be more than 125% of loan amount ("&amp;DOLLAR((LoanAmount*1.25),0)&amp;")","Qualified Assets must be more than $1MM")),"Qualified assets must be either 125% of the loan amount or $1MM, whichever is less.")</f>
        <v>Please enter loan amount in Step 1</v>
      </c>
      <c r="E36" s="20"/>
      <c r="F36" s="15"/>
      <c r="G36" s="19" t="str">
        <f>IF(J30="TBD","TBD",IFERROR(IF(D36="Please enter loan amount in Step 1","TBD",IF(J30&lt;1,"TBD",IF(LoanAmount&lt;800000,IF(J30&gt;=(LoanAmount*1.25),"YES","NO"),IF(J30&gt;=1000000,"YES","NO")))),"TBD"))</f>
        <v>TBD</v>
      </c>
      <c r="H36" s="25"/>
      <c r="I36" s="13"/>
      <c r="J36" s="13"/>
      <c r="K36" s="12"/>
      <c r="O36" s="5"/>
      <c r="P36" s="5"/>
      <c r="Q36" s="5"/>
      <c r="R36" s="5"/>
      <c r="S36" s="5"/>
      <c r="T36" s="5"/>
      <c r="U36" s="5"/>
      <c r="V36" s="5"/>
      <c r="W36" s="5"/>
    </row>
    <row r="37" spans="2:23" ht="7.5" customHeight="1" x14ac:dyDescent="0.3">
      <c r="B37" s="17"/>
      <c r="C37" s="24"/>
      <c r="D37" s="23"/>
      <c r="E37" s="22"/>
      <c r="F37" s="15"/>
      <c r="G37" s="15"/>
      <c r="H37" s="14"/>
      <c r="I37" s="13"/>
      <c r="J37" s="13"/>
      <c r="K37" s="12"/>
      <c r="O37" s="18"/>
      <c r="P37" s="18"/>
      <c r="Q37" s="18"/>
      <c r="R37" s="5"/>
      <c r="S37" s="5"/>
      <c r="T37" s="5"/>
      <c r="U37" s="5"/>
      <c r="V37" s="5"/>
      <c r="W37" s="5"/>
    </row>
    <row r="38" spans="2:23" ht="32.25" customHeight="1" x14ac:dyDescent="0.3">
      <c r="B38" s="17"/>
      <c r="C38" s="21" t="s">
        <v>0</v>
      </c>
      <c r="D38" s="20" t="str">
        <f>IFERROR("Are Net Assets ("&amp;DOLLAR(I30,0)&amp;") &gt; $450K?","Are Net Assets &gt; $450K?")</f>
        <v>Are Net Assets ($0) &gt; $450K?</v>
      </c>
      <c r="E38" s="20"/>
      <c r="F38" s="15"/>
      <c r="G38" s="19" t="str">
        <f>IF(J30="TBD","TBD",IF(I30=0,"TBD",IF(I30&gt;450000,"YES","NO")))</f>
        <v>TBD</v>
      </c>
      <c r="H38" s="14"/>
      <c r="I38" s="13"/>
      <c r="J38" s="13"/>
      <c r="K38" s="12"/>
      <c r="O38" s="18"/>
      <c r="P38" s="18"/>
      <c r="Q38" s="18"/>
      <c r="R38" s="5"/>
      <c r="S38" s="5"/>
      <c r="T38" s="5"/>
      <c r="U38" s="5"/>
      <c r="V38" s="5"/>
      <c r="W38" s="5"/>
    </row>
    <row r="39" spans="2:23" ht="3" customHeight="1" x14ac:dyDescent="0.3">
      <c r="B39" s="17"/>
      <c r="C39" s="16"/>
      <c r="D39" s="16"/>
      <c r="E39" s="15"/>
      <c r="F39" s="15"/>
      <c r="G39" s="15"/>
      <c r="H39" s="14"/>
      <c r="I39" s="13"/>
      <c r="J39" s="13"/>
      <c r="K39" s="12"/>
      <c r="O39" s="5"/>
      <c r="P39" s="5"/>
      <c r="Q39" s="5"/>
      <c r="R39" s="5"/>
      <c r="S39" s="5"/>
      <c r="T39" s="5"/>
      <c r="U39" s="5"/>
      <c r="V39" s="5"/>
      <c r="W39" s="5"/>
    </row>
    <row r="40" spans="2:23" ht="9.75" customHeight="1" thickBot="1" x14ac:dyDescent="0.35">
      <c r="B40" s="11"/>
      <c r="C40" s="10"/>
      <c r="D40" s="10"/>
      <c r="E40" s="9"/>
      <c r="F40" s="9"/>
      <c r="G40" s="9"/>
      <c r="H40" s="8"/>
      <c r="I40" s="7"/>
      <c r="J40" s="7"/>
      <c r="K40" s="6"/>
      <c r="O40" s="5"/>
      <c r="P40" s="5"/>
      <c r="Q40" s="5"/>
      <c r="R40" s="5"/>
      <c r="S40" s="5"/>
      <c r="T40" s="5"/>
      <c r="U40" s="5"/>
      <c r="V40" s="5"/>
      <c r="W40" s="5"/>
    </row>
    <row r="41" spans="2:23" x14ac:dyDescent="0.25">
      <c r="B41" s="4"/>
      <c r="C41" s="4"/>
      <c r="D41" s="3"/>
      <c r="E41" s="3"/>
    </row>
  </sheetData>
  <sheetProtection selectLockedCells="1"/>
  <mergeCells count="51">
    <mergeCell ref="E25:F25"/>
    <mergeCell ref="E19:F19"/>
    <mergeCell ref="C27:D27"/>
    <mergeCell ref="C26:D26"/>
    <mergeCell ref="C25:D25"/>
    <mergeCell ref="D36:E36"/>
    <mergeCell ref="D38:E38"/>
    <mergeCell ref="B33:H33"/>
    <mergeCell ref="E28:F28"/>
    <mergeCell ref="E27:F27"/>
    <mergeCell ref="E26:F26"/>
    <mergeCell ref="C17:D17"/>
    <mergeCell ref="C12:E12"/>
    <mergeCell ref="E17:F17"/>
    <mergeCell ref="E10:E11"/>
    <mergeCell ref="I33:K33"/>
    <mergeCell ref="I34:K40"/>
    <mergeCell ref="E29:F29"/>
    <mergeCell ref="F31:I31"/>
    <mergeCell ref="G12:I12"/>
    <mergeCell ref="G13:I13"/>
    <mergeCell ref="E24:F24"/>
    <mergeCell ref="E23:F23"/>
    <mergeCell ref="E22:F22"/>
    <mergeCell ref="E21:F21"/>
    <mergeCell ref="E20:F20"/>
    <mergeCell ref="H4:I4"/>
    <mergeCell ref="H6:I6"/>
    <mergeCell ref="H8:I8"/>
    <mergeCell ref="H10:I10"/>
    <mergeCell ref="E18:F18"/>
    <mergeCell ref="C13:E13"/>
    <mergeCell ref="B15:K15"/>
    <mergeCell ref="C24:D24"/>
    <mergeCell ref="C23:D23"/>
    <mergeCell ref="C22:D22"/>
    <mergeCell ref="C4:D4"/>
    <mergeCell ref="C21:D21"/>
    <mergeCell ref="C20:D20"/>
    <mergeCell ref="C19:D19"/>
    <mergeCell ref="C18:D18"/>
    <mergeCell ref="L17:L22"/>
    <mergeCell ref="B1:G1"/>
    <mergeCell ref="B2:K2"/>
    <mergeCell ref="O37:Q38"/>
    <mergeCell ref="B32:K32"/>
    <mergeCell ref="L30:L31"/>
    <mergeCell ref="C29:D29"/>
    <mergeCell ref="C28:D28"/>
    <mergeCell ref="C8:D8"/>
    <mergeCell ref="L7:L8"/>
  </mergeCells>
  <conditionalFormatting sqref="G36">
    <cfRule type="expression" dxfId="6" priority="5">
      <formula>$G$36="TBD"</formula>
    </cfRule>
    <cfRule type="expression" dxfId="5" priority="6">
      <formula>$G$36="YES"</formula>
    </cfRule>
    <cfRule type="expression" dxfId="4" priority="7">
      <formula>G36="No"</formula>
    </cfRule>
  </conditionalFormatting>
  <conditionalFormatting sqref="G38">
    <cfRule type="expression" dxfId="3" priority="2">
      <formula>$G$38="TBD"</formula>
    </cfRule>
    <cfRule type="expression" dxfId="2" priority="3">
      <formula>$G$36="YES"</formula>
    </cfRule>
    <cfRule type="expression" dxfId="1" priority="4">
      <formula>G38="No"</formula>
    </cfRule>
  </conditionalFormatting>
  <conditionalFormatting sqref="F31">
    <cfRule type="expression" dxfId="0" priority="1">
      <formula>"H30&lt;H10"</formula>
    </cfRule>
  </conditionalFormatting>
  <dataValidations count="4">
    <dataValidation type="decimal" allowBlank="1" showInputMessage="1" showErrorMessage="1" sqref="E8">
      <formula1>0</formula1>
      <formula2>100</formula2>
    </dataValidation>
    <dataValidation type="list" allowBlank="1" showInputMessage="1" showErrorMessage="1" sqref="C18:D29">
      <formula1>CoreAsset</formula1>
    </dataValidation>
    <dataValidation type="date" allowBlank="1" showInputMessage="1" showErrorMessage="1" sqref="H8">
      <formula1>1</formula1>
      <formula2>44562</formula2>
    </dataValidation>
    <dataValidation type="decimal" allowBlank="1" showInputMessage="1" showErrorMessage="1" sqref="G9:J9 G11:J11">
      <formula1>0</formula1>
      <formula2>1</formula2>
    </dataValidation>
  </dataValidations>
  <pageMargins left="0.2" right="0.2" top="0.25" bottom="0.25" header="0.3" footer="0.3"/>
  <pageSetup paperSize="5" scale="5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'[SG Capital Calculator 11.15.xlsx]Admin AU'!#REF!</xm:f>
          </x14:formula1>
          <xm:sqref>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Asset Utilization</vt:lpstr>
      <vt:lpstr>AUDate</vt:lpstr>
      <vt:lpstr>Borr</vt:lpstr>
      <vt:lpstr>Dep</vt:lpstr>
      <vt:lpstr>depeight</vt:lpstr>
      <vt:lpstr>depfirst</vt:lpstr>
      <vt:lpstr>depfive</vt:lpstr>
      <vt:lpstr>depfour</vt:lpstr>
      <vt:lpstr>depnine</vt:lpstr>
      <vt:lpstr>Depositten</vt:lpstr>
      <vt:lpstr>depseven</vt:lpstr>
      <vt:lpstr>depsix</vt:lpstr>
      <vt:lpstr>depthree</vt:lpstr>
      <vt:lpstr>deptwo</vt:lpstr>
      <vt:lpstr>DownPayment</vt:lpstr>
      <vt:lpstr>eleven</vt:lpstr>
      <vt:lpstr>LoanAmount</vt:lpstr>
      <vt:lpstr>NotBusDeposit</vt:lpstr>
      <vt:lpstr>notbusthree</vt:lpstr>
      <vt:lpstr>notbustwelve</vt:lpstr>
      <vt:lpstr>notbustwo</vt:lpstr>
      <vt:lpstr>own</vt:lpstr>
      <vt:lpstr>personal</vt:lpstr>
      <vt:lpstr>'Asset Utilization'!Print_Area</vt:lpstr>
      <vt:lpstr>twelve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Acosta</dc:creator>
  <cp:lastModifiedBy>Valerie Acosta</cp:lastModifiedBy>
  <dcterms:created xsi:type="dcterms:W3CDTF">2019-07-12T17:08:39Z</dcterms:created>
  <dcterms:modified xsi:type="dcterms:W3CDTF">2019-07-12T17:09:04Z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